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DICADORES_2017_DS041\"/>
    </mc:Choice>
  </mc:AlternateContent>
  <bookViews>
    <workbookView xWindow="-15" yWindow="-15" windowWidth="10245" windowHeight="7785"/>
  </bookViews>
  <sheets>
    <sheet name="RED" sheetId="9" r:id="rId1"/>
    <sheet name="ROT_NEU" sheetId="12" r:id="rId2"/>
    <sheet name="PAREJAS_PROT" sheetId="15" r:id="rId3"/>
    <sheet name="HORAS_MED" sheetId="24" r:id="rId4"/>
    <sheet name="HORAS_MED_ANTE" sheetId="21" state="hidden" r:id="rId5"/>
    <sheet name="MMN" sheetId="18" r:id="rId6"/>
    <sheet name="2CRED" sheetId="19" r:id="rId7"/>
    <sheet name="PAP" sheetId="16" r:id="rId8"/>
    <sheet name="GESTANTES" sheetId="17" r:id="rId9"/>
    <sheet name="pond" sheetId="22" r:id="rId10"/>
    <sheet name="Hoja2" sheetId="26" r:id="rId11"/>
  </sheets>
  <definedNames>
    <definedName name="_xlnm._FilterDatabase" localSheetId="8" hidden="1">GESTANTES!$A$1:$X$20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9" l="1"/>
  <c r="W5" i="9"/>
  <c r="Y5" i="9"/>
  <c r="AA5" i="9"/>
  <c r="AC5" i="9"/>
  <c r="AE5" i="9"/>
  <c r="U7" i="9"/>
  <c r="W7" i="9"/>
  <c r="Y7" i="9"/>
  <c r="AA7" i="9"/>
  <c r="AC7" i="9"/>
  <c r="AE7" i="9"/>
  <c r="U9" i="9"/>
  <c r="W9" i="9"/>
  <c r="Y9" i="9"/>
  <c r="AA9" i="9"/>
  <c r="AC9" i="9"/>
  <c r="AE9" i="9"/>
  <c r="U11" i="9"/>
  <c r="W11" i="9"/>
  <c r="Y11" i="9"/>
  <c r="AA11" i="9"/>
  <c r="AC11" i="9"/>
  <c r="AE11" i="9"/>
  <c r="U13" i="9"/>
  <c r="W13" i="9"/>
  <c r="Y13" i="9"/>
  <c r="AA13" i="9"/>
  <c r="AC13" i="9"/>
  <c r="AE13" i="9"/>
  <c r="U15" i="9"/>
  <c r="W15" i="9"/>
  <c r="Y15" i="9"/>
  <c r="AA15" i="9"/>
  <c r="AC15" i="9"/>
  <c r="AE15" i="9"/>
  <c r="U17" i="9"/>
  <c r="W17" i="9"/>
  <c r="Y17" i="9"/>
  <c r="AA17" i="9"/>
  <c r="AC17" i="9"/>
  <c r="AE17" i="9"/>
  <c r="N6" i="15" l="1"/>
  <c r="N7" i="15"/>
  <c r="N8" i="15"/>
  <c r="N9" i="15"/>
  <c r="P9" i="15" s="1"/>
  <c r="N11" i="15"/>
  <c r="P11" i="15" s="1"/>
  <c r="N12" i="15"/>
  <c r="P12" i="15" s="1"/>
  <c r="N13" i="15"/>
  <c r="N14" i="15"/>
  <c r="N16" i="15"/>
  <c r="P16" i="15" s="1"/>
  <c r="N17" i="15"/>
  <c r="P17" i="15" s="1"/>
  <c r="N18" i="15"/>
  <c r="N19" i="15"/>
  <c r="P19" i="15" s="1"/>
  <c r="AA15" i="18"/>
  <c r="AA10" i="18"/>
  <c r="AA5" i="18"/>
  <c r="AA20" i="18"/>
  <c r="Y15" i="18"/>
  <c r="Y10" i="18"/>
  <c r="Y5" i="18"/>
  <c r="Y20" i="18"/>
  <c r="W15" i="18"/>
  <c r="W10" i="18"/>
  <c r="W5" i="18"/>
  <c r="W20" i="18"/>
  <c r="U15" i="18"/>
  <c r="U10" i="18"/>
  <c r="U5" i="18"/>
  <c r="U20" i="18"/>
  <c r="S15" i="18"/>
  <c r="S10" i="18"/>
  <c r="S5" i="18"/>
  <c r="S20" i="18"/>
  <c r="Q15" i="18"/>
  <c r="Q10" i="18"/>
  <c r="Q5" i="18"/>
  <c r="Q20" i="18"/>
  <c r="O15" i="18"/>
  <c r="O10" i="18"/>
  <c r="O5" i="18"/>
  <c r="O20" i="18"/>
  <c r="M15" i="18"/>
  <c r="M10" i="18"/>
  <c r="M5" i="18"/>
  <c r="M20" i="18"/>
  <c r="K15" i="18"/>
  <c r="K10" i="18"/>
  <c r="K5" i="18"/>
  <c r="K20" i="18"/>
  <c r="I15" i="18"/>
  <c r="I10" i="18"/>
  <c r="I5" i="18"/>
  <c r="I20" i="18"/>
  <c r="G15" i="18"/>
  <c r="G10" i="18"/>
  <c r="G5" i="18"/>
  <c r="G20" i="18"/>
  <c r="E15" i="18"/>
  <c r="E10" i="18"/>
  <c r="E5" i="18"/>
  <c r="E20" i="18"/>
  <c r="C5" i="18"/>
  <c r="C10" i="18"/>
  <c r="C15" i="18"/>
  <c r="C20" i="18"/>
  <c r="AO12" i="24"/>
  <c r="AP12" i="24"/>
  <c r="AQ12" i="24"/>
  <c r="AQ8" i="24"/>
  <c r="AQ9" i="24"/>
  <c r="AQ10" i="24"/>
  <c r="AQ11" i="24"/>
  <c r="AQ7" i="24"/>
  <c r="Z6" i="16"/>
  <c r="AA6" i="19"/>
  <c r="Z6" i="19"/>
  <c r="Q7" i="12"/>
  <c r="Y5" i="17"/>
  <c r="X5" i="17"/>
  <c r="Y15" i="17"/>
  <c r="X15" i="17"/>
  <c r="X20" i="17" s="1"/>
  <c r="Y10" i="17"/>
  <c r="X10" i="17"/>
  <c r="Y15" i="16"/>
  <c r="X15" i="16"/>
  <c r="Y10" i="16"/>
  <c r="X10" i="16"/>
  <c r="Y5" i="19"/>
  <c r="Y20" i="19" s="1"/>
  <c r="X5" i="19"/>
  <c r="X20" i="19"/>
  <c r="Y15" i="19"/>
  <c r="X15" i="19"/>
  <c r="Y10" i="19"/>
  <c r="X10" i="19"/>
  <c r="X15" i="18"/>
  <c r="X10" i="18"/>
  <c r="X5" i="18"/>
  <c r="P8" i="15"/>
  <c r="M15" i="15"/>
  <c r="M10" i="15"/>
  <c r="M20" i="15"/>
  <c r="M5" i="15"/>
  <c r="AR7" i="24"/>
  <c r="AR8" i="24"/>
  <c r="AR9" i="24"/>
  <c r="AR10" i="24"/>
  <c r="AR11" i="24"/>
  <c r="AR12" i="24"/>
  <c r="AM12" i="24"/>
  <c r="AL12" i="24"/>
  <c r="AJ12" i="24"/>
  <c r="AI12" i="24"/>
  <c r="AG12" i="24"/>
  <c r="AF12" i="24"/>
  <c r="AD12" i="24"/>
  <c r="AC12" i="24"/>
  <c r="AA12" i="24"/>
  <c r="Z12" i="24"/>
  <c r="X12" i="24"/>
  <c r="Y12" i="24" s="1"/>
  <c r="W12" i="24"/>
  <c r="U12" i="24"/>
  <c r="T12" i="24"/>
  <c r="R12" i="24"/>
  <c r="Q12" i="24"/>
  <c r="S12" i="24" s="1"/>
  <c r="O12" i="24"/>
  <c r="P12" i="24" s="1"/>
  <c r="N12" i="24"/>
  <c r="L12" i="24"/>
  <c r="K12" i="24"/>
  <c r="I12" i="24"/>
  <c r="H12" i="24"/>
  <c r="J12" i="24" s="1"/>
  <c r="AS7" i="24"/>
  <c r="AS8" i="24"/>
  <c r="AT8" i="24" s="1"/>
  <c r="AS9" i="24"/>
  <c r="AT9" i="24" s="1"/>
  <c r="AS10" i="24"/>
  <c r="AS11" i="24"/>
  <c r="AN7" i="24"/>
  <c r="AK7" i="24"/>
  <c r="AH7" i="24"/>
  <c r="AE7" i="24"/>
  <c r="AB7" i="24"/>
  <c r="Y7" i="24"/>
  <c r="V7" i="24"/>
  <c r="S7" i="24"/>
  <c r="P7" i="24"/>
  <c r="M7" i="24"/>
  <c r="J7" i="24"/>
  <c r="AT7" i="24"/>
  <c r="O9" i="12"/>
  <c r="Q9" i="12" s="1"/>
  <c r="Q11" i="9"/>
  <c r="K17" i="9"/>
  <c r="Z19" i="18"/>
  <c r="Z18" i="18"/>
  <c r="Z17" i="18"/>
  <c r="Z16" i="18"/>
  <c r="Z14" i="18"/>
  <c r="AB14" i="18" s="1"/>
  <c r="Z13" i="18"/>
  <c r="Z10" i="18" s="1"/>
  <c r="Z12" i="18"/>
  <c r="Z11" i="18"/>
  <c r="AB11" i="18" s="1"/>
  <c r="Z7" i="18"/>
  <c r="Z8" i="18"/>
  <c r="Z9" i="18"/>
  <c r="Z6" i="18"/>
  <c r="P6" i="15"/>
  <c r="P7" i="15"/>
  <c r="P13" i="15"/>
  <c r="P14" i="15"/>
  <c r="P18" i="15"/>
  <c r="N8" i="12"/>
  <c r="O8" i="12"/>
  <c r="Q8" i="12" s="1"/>
  <c r="O7" i="12"/>
  <c r="N13" i="12"/>
  <c r="N18" i="12"/>
  <c r="M8" i="12"/>
  <c r="M18" i="12"/>
  <c r="N6" i="12"/>
  <c r="M13" i="12"/>
  <c r="P13" i="12"/>
  <c r="P8" i="12"/>
  <c r="O22" i="12"/>
  <c r="Q22" i="12" s="1"/>
  <c r="O21" i="12"/>
  <c r="Q21" i="12" s="1"/>
  <c r="O20" i="12"/>
  <c r="Q20" i="12" s="1"/>
  <c r="O19" i="12"/>
  <c r="Q19" i="12" s="1"/>
  <c r="O17" i="12"/>
  <c r="Q17" i="12" s="1"/>
  <c r="O16" i="12"/>
  <c r="O15" i="12"/>
  <c r="O14" i="12"/>
  <c r="O12" i="12"/>
  <c r="Q12" i="12" s="1"/>
  <c r="O11" i="12"/>
  <c r="O10" i="12"/>
  <c r="AB6" i="19"/>
  <c r="Z7" i="19"/>
  <c r="AB7" i="19" s="1"/>
  <c r="AA7" i="19"/>
  <c r="Z8" i="19"/>
  <c r="AA8" i="19"/>
  <c r="AB8" i="19"/>
  <c r="Z9" i="19"/>
  <c r="AA9" i="19"/>
  <c r="AB9" i="19" s="1"/>
  <c r="Z11" i="19"/>
  <c r="AA11" i="19"/>
  <c r="AB11" i="19"/>
  <c r="Z12" i="19"/>
  <c r="AA12" i="19"/>
  <c r="AB12" i="19" s="1"/>
  <c r="Z13" i="19"/>
  <c r="AA13" i="19"/>
  <c r="AA10" i="19" s="1"/>
  <c r="Z14" i="19"/>
  <c r="AA14" i="19"/>
  <c r="AB14" i="19"/>
  <c r="Z16" i="19"/>
  <c r="AA16" i="19"/>
  <c r="AB16" i="19"/>
  <c r="Z17" i="19"/>
  <c r="AB17" i="19" s="1"/>
  <c r="AA17" i="19"/>
  <c r="Z18" i="19"/>
  <c r="AA18" i="19"/>
  <c r="AB18" i="19"/>
  <c r="Z19" i="19"/>
  <c r="AA19" i="19"/>
  <c r="AB19" i="19"/>
  <c r="Z19" i="16"/>
  <c r="Z18" i="16"/>
  <c r="Z17" i="16"/>
  <c r="Z16" i="16"/>
  <c r="Z14" i="16"/>
  <c r="AB14" i="16" s="1"/>
  <c r="Z13" i="16"/>
  <c r="AB13" i="16" s="1"/>
  <c r="Z12" i="16"/>
  <c r="AB12" i="16" s="1"/>
  <c r="Z11" i="16"/>
  <c r="AB11" i="16" s="1"/>
  <c r="Z7" i="16"/>
  <c r="Z5" i="16" s="1"/>
  <c r="AB5" i="16" s="1"/>
  <c r="Z8" i="16"/>
  <c r="Z9" i="16"/>
  <c r="Z6" i="17"/>
  <c r="AA6" i="17"/>
  <c r="AA5" i="17" s="1"/>
  <c r="AA7" i="17"/>
  <c r="AA8" i="17"/>
  <c r="AB8" i="17" s="1"/>
  <c r="AA9" i="17"/>
  <c r="AA11" i="17"/>
  <c r="AA10" i="17" s="1"/>
  <c r="AA12" i="17"/>
  <c r="AA13" i="17"/>
  <c r="AA14" i="17"/>
  <c r="AA16" i="17"/>
  <c r="AA15" i="17" s="1"/>
  <c r="AA17" i="17"/>
  <c r="AA18" i="17"/>
  <c r="AA19" i="17"/>
  <c r="Z7" i="17"/>
  <c r="Z8" i="17"/>
  <c r="Z9" i="17"/>
  <c r="AB9" i="17" s="1"/>
  <c r="Z11" i="17"/>
  <c r="Z12" i="17"/>
  <c r="AB12" i="17" s="1"/>
  <c r="Z13" i="17"/>
  <c r="AB13" i="17" s="1"/>
  <c r="Z14" i="17"/>
  <c r="AB14" i="17" s="1"/>
  <c r="Z16" i="17"/>
  <c r="Z17" i="17"/>
  <c r="Z18" i="17"/>
  <c r="Z15" i="17" s="1"/>
  <c r="AB15" i="17" s="1"/>
  <c r="Z19" i="17"/>
  <c r="AB19" i="17" s="1"/>
  <c r="Z15" i="19"/>
  <c r="AB7" i="17"/>
  <c r="AB16" i="17"/>
  <c r="AB17" i="17"/>
  <c r="AB18" i="17"/>
  <c r="W15" i="17"/>
  <c r="V15" i="17"/>
  <c r="U15" i="17"/>
  <c r="T15" i="17"/>
  <c r="S15" i="17"/>
  <c r="S20" i="17" s="1"/>
  <c r="R15" i="17"/>
  <c r="R20" i="17" s="1"/>
  <c r="Q15" i="17"/>
  <c r="P15" i="17"/>
  <c r="O15" i="17"/>
  <c r="N15" i="17"/>
  <c r="M15" i="17"/>
  <c r="M20" i="17" s="1"/>
  <c r="L15" i="17"/>
  <c r="K15" i="17"/>
  <c r="J15" i="17"/>
  <c r="I15" i="17"/>
  <c r="H15" i="17"/>
  <c r="G15" i="17"/>
  <c r="F15" i="17"/>
  <c r="F20" i="17" s="1"/>
  <c r="E15" i="17"/>
  <c r="D15" i="17"/>
  <c r="C15" i="17"/>
  <c r="B15" i="17"/>
  <c r="W10" i="17"/>
  <c r="W20" i="17" s="1"/>
  <c r="V10" i="17"/>
  <c r="V20" i="17" s="1"/>
  <c r="U10" i="17"/>
  <c r="T10" i="17"/>
  <c r="S10" i="17"/>
  <c r="R10" i="17"/>
  <c r="Q10" i="17"/>
  <c r="Q20" i="17" s="1"/>
  <c r="P10" i="17"/>
  <c r="O10" i="17"/>
  <c r="O20" i="17" s="1"/>
  <c r="N10" i="17"/>
  <c r="N20" i="17" s="1"/>
  <c r="M10" i="17"/>
  <c r="L10" i="17"/>
  <c r="K10" i="17"/>
  <c r="J10" i="17"/>
  <c r="I10" i="17"/>
  <c r="H10" i="17"/>
  <c r="G10" i="17"/>
  <c r="G20" i="17" s="1"/>
  <c r="F10" i="17"/>
  <c r="E10" i="17"/>
  <c r="D10" i="17"/>
  <c r="C10" i="17"/>
  <c r="B10" i="17"/>
  <c r="W5" i="17"/>
  <c r="V5" i="17"/>
  <c r="U5" i="17"/>
  <c r="T5" i="17"/>
  <c r="S5" i="17"/>
  <c r="R5" i="17"/>
  <c r="Q5" i="17"/>
  <c r="P5" i="17"/>
  <c r="P20" i="17"/>
  <c r="O5" i="17"/>
  <c r="N5" i="17"/>
  <c r="M5" i="17"/>
  <c r="L5" i="17"/>
  <c r="K5" i="17"/>
  <c r="K20" i="17" s="1"/>
  <c r="J5" i="17"/>
  <c r="J20" i="17"/>
  <c r="I5" i="17"/>
  <c r="I20" i="17"/>
  <c r="H5" i="17"/>
  <c r="G5" i="17"/>
  <c r="F5" i="17"/>
  <c r="E5" i="17"/>
  <c r="E20" i="17" s="1"/>
  <c r="D5" i="17"/>
  <c r="C5" i="17"/>
  <c r="B5" i="17"/>
  <c r="B20" i="17"/>
  <c r="AB19" i="16"/>
  <c r="AB18" i="16"/>
  <c r="AB17" i="16"/>
  <c r="AB16" i="16"/>
  <c r="AA15" i="16"/>
  <c r="W15" i="16"/>
  <c r="V15" i="16"/>
  <c r="U15" i="16"/>
  <c r="U20" i="16" s="1"/>
  <c r="T15" i="16"/>
  <c r="T20" i="16" s="1"/>
  <c r="S15" i="16"/>
  <c r="R15" i="16"/>
  <c r="Q15" i="16"/>
  <c r="P15" i="16"/>
  <c r="O15" i="16"/>
  <c r="N15" i="16"/>
  <c r="M15" i="16"/>
  <c r="L15" i="16"/>
  <c r="L20" i="16" s="1"/>
  <c r="K15" i="16"/>
  <c r="J15" i="16"/>
  <c r="I15" i="16"/>
  <c r="H15" i="16"/>
  <c r="G15" i="16"/>
  <c r="F15" i="16"/>
  <c r="E15" i="16"/>
  <c r="D15" i="16"/>
  <c r="D20" i="16" s="1"/>
  <c r="C15" i="16"/>
  <c r="B15" i="16"/>
  <c r="AA10" i="16"/>
  <c r="AA20" i="16" s="1"/>
  <c r="W10" i="16"/>
  <c r="V10" i="16"/>
  <c r="U10" i="16"/>
  <c r="T10" i="16"/>
  <c r="S10" i="16"/>
  <c r="R10" i="16"/>
  <c r="Q10" i="16"/>
  <c r="Q20" i="16" s="1"/>
  <c r="P10" i="16"/>
  <c r="P20" i="16" s="1"/>
  <c r="O10" i="16"/>
  <c r="N10" i="16"/>
  <c r="N20" i="16" s="1"/>
  <c r="M10" i="16"/>
  <c r="L10" i="16"/>
  <c r="K10" i="16"/>
  <c r="J10" i="16"/>
  <c r="I10" i="16"/>
  <c r="H10" i="16"/>
  <c r="H20" i="16" s="1"/>
  <c r="G10" i="16"/>
  <c r="F10" i="16"/>
  <c r="E10" i="16"/>
  <c r="D10" i="16"/>
  <c r="C10" i="16"/>
  <c r="B10" i="16"/>
  <c r="AB9" i="16"/>
  <c r="AB8" i="16"/>
  <c r="AB7" i="16"/>
  <c r="AB6" i="16"/>
  <c r="AA5" i="16"/>
  <c r="Y5" i="16"/>
  <c r="Y20" i="16"/>
  <c r="X5" i="16"/>
  <c r="X20" i="16"/>
  <c r="W5" i="16"/>
  <c r="V5" i="16"/>
  <c r="V20" i="16"/>
  <c r="U5" i="16"/>
  <c r="T5" i="16"/>
  <c r="S5" i="16"/>
  <c r="S20" i="16"/>
  <c r="R5" i="16"/>
  <c r="R20" i="16"/>
  <c r="Q5" i="16"/>
  <c r="P5" i="16"/>
  <c r="O5" i="16"/>
  <c r="N5" i="16"/>
  <c r="M5" i="16"/>
  <c r="L5" i="16"/>
  <c r="K5" i="16"/>
  <c r="K20" i="16"/>
  <c r="J5" i="16"/>
  <c r="J20" i="16"/>
  <c r="I5" i="16"/>
  <c r="H5" i="16"/>
  <c r="G5" i="16"/>
  <c r="F5" i="16"/>
  <c r="F20" i="16"/>
  <c r="E5" i="16"/>
  <c r="E20" i="16" s="1"/>
  <c r="D5" i="16"/>
  <c r="C5" i="16"/>
  <c r="C20" i="16"/>
  <c r="B5" i="16"/>
  <c r="B20" i="16"/>
  <c r="W15" i="19"/>
  <c r="W20" i="19" s="1"/>
  <c r="V15" i="19"/>
  <c r="U15" i="19"/>
  <c r="T15" i="19"/>
  <c r="S15" i="19"/>
  <c r="R15" i="19"/>
  <c r="R20" i="19" s="1"/>
  <c r="Q15" i="19"/>
  <c r="Q20" i="19" s="1"/>
  <c r="P15" i="19"/>
  <c r="P20" i="19" s="1"/>
  <c r="O15" i="19"/>
  <c r="O20" i="19" s="1"/>
  <c r="N15" i="19"/>
  <c r="N20" i="19" s="1"/>
  <c r="M15" i="19"/>
  <c r="L15" i="19"/>
  <c r="K15" i="19"/>
  <c r="J15" i="19"/>
  <c r="J20" i="19" s="1"/>
  <c r="I15" i="19"/>
  <c r="I20" i="19" s="1"/>
  <c r="H15" i="19"/>
  <c r="G15" i="19"/>
  <c r="F15" i="19"/>
  <c r="F20" i="19" s="1"/>
  <c r="E15" i="19"/>
  <c r="D15" i="19"/>
  <c r="C15" i="19"/>
  <c r="B15" i="19"/>
  <c r="W10" i="19"/>
  <c r="V10" i="19"/>
  <c r="U10" i="19"/>
  <c r="U20" i="19" s="1"/>
  <c r="T10" i="19"/>
  <c r="T20" i="19" s="1"/>
  <c r="S10" i="19"/>
  <c r="R10" i="19"/>
  <c r="Q10" i="19"/>
  <c r="P10" i="19"/>
  <c r="O10" i="19"/>
  <c r="N10" i="19"/>
  <c r="M10" i="19"/>
  <c r="M20" i="19" s="1"/>
  <c r="L10" i="19"/>
  <c r="L20" i="19" s="1"/>
  <c r="K10" i="19"/>
  <c r="J10" i="19"/>
  <c r="I10" i="19"/>
  <c r="H10" i="19"/>
  <c r="G10" i="19"/>
  <c r="F10" i="19"/>
  <c r="E10" i="19"/>
  <c r="E20" i="19" s="1"/>
  <c r="D10" i="19"/>
  <c r="D20" i="19" s="1"/>
  <c r="C10" i="19"/>
  <c r="B10" i="19"/>
  <c r="W5" i="19"/>
  <c r="V5" i="19"/>
  <c r="U5" i="19"/>
  <c r="T5" i="19"/>
  <c r="S5" i="19"/>
  <c r="S20" i="19" s="1"/>
  <c r="R5" i="19"/>
  <c r="Q5" i="19"/>
  <c r="P5" i="19"/>
  <c r="O5" i="19"/>
  <c r="N5" i="19"/>
  <c r="M5" i="19"/>
  <c r="L5" i="19"/>
  <c r="K5" i="19"/>
  <c r="J5" i="19"/>
  <c r="I5" i="19"/>
  <c r="H5" i="19"/>
  <c r="H20" i="19"/>
  <c r="G5" i="19"/>
  <c r="G20" i="19"/>
  <c r="F5" i="19"/>
  <c r="E5" i="19"/>
  <c r="D5" i="19"/>
  <c r="C5" i="19"/>
  <c r="C20" i="19" s="1"/>
  <c r="B5" i="19"/>
  <c r="AB19" i="18"/>
  <c r="AB18" i="18"/>
  <c r="AB17" i="18"/>
  <c r="V15" i="18"/>
  <c r="T15" i="18"/>
  <c r="R15" i="18"/>
  <c r="R20" i="18"/>
  <c r="P15" i="18"/>
  <c r="P20" i="18" s="1"/>
  <c r="N15" i="18"/>
  <c r="L15" i="18"/>
  <c r="L20" i="18" s="1"/>
  <c r="J15" i="18"/>
  <c r="H15" i="18"/>
  <c r="F15" i="18"/>
  <c r="D15" i="18"/>
  <c r="D20" i="18" s="1"/>
  <c r="B15" i="18"/>
  <c r="B20" i="18"/>
  <c r="AB12" i="18"/>
  <c r="V10" i="18"/>
  <c r="T10" i="18"/>
  <c r="R10" i="18"/>
  <c r="P10" i="18"/>
  <c r="N10" i="18"/>
  <c r="L10" i="18"/>
  <c r="J10" i="18"/>
  <c r="J20" i="18"/>
  <c r="H10" i="18"/>
  <c r="F10" i="18"/>
  <c r="D10" i="18"/>
  <c r="B10" i="18"/>
  <c r="AB9" i="18"/>
  <c r="AB8" i="18"/>
  <c r="AB7" i="18"/>
  <c r="AB6" i="18"/>
  <c r="V5" i="18"/>
  <c r="T5" i="18"/>
  <c r="R5" i="18"/>
  <c r="P5" i="18"/>
  <c r="N5" i="18"/>
  <c r="L5" i="18"/>
  <c r="J5" i="18"/>
  <c r="H5" i="18"/>
  <c r="H20" i="18" s="1"/>
  <c r="F5" i="18"/>
  <c r="D5" i="18"/>
  <c r="B5" i="18"/>
  <c r="AB16" i="18"/>
  <c r="Z15" i="18"/>
  <c r="Z5" i="18"/>
  <c r="AB5" i="18" s="1"/>
  <c r="V20" i="18"/>
  <c r="T20" i="18"/>
  <c r="F20" i="18"/>
  <c r="N20" i="18"/>
  <c r="X20" i="18"/>
  <c r="V20" i="19"/>
  <c r="K20" i="19"/>
  <c r="D20" i="17"/>
  <c r="L20" i="17"/>
  <c r="T20" i="17"/>
  <c r="AB15" i="18"/>
  <c r="AH12" i="24"/>
  <c r="AN11" i="24"/>
  <c r="AK11" i="24"/>
  <c r="AH11" i="24"/>
  <c r="AE11" i="24"/>
  <c r="AB11" i="24"/>
  <c r="Y11" i="24"/>
  <c r="V11" i="24"/>
  <c r="S11" i="24"/>
  <c r="P11" i="24"/>
  <c r="M11" i="24"/>
  <c r="J11" i="24"/>
  <c r="AN10" i="24"/>
  <c r="AK10" i="24"/>
  <c r="AH10" i="24"/>
  <c r="AE10" i="24"/>
  <c r="AB10" i="24"/>
  <c r="Y10" i="24"/>
  <c r="V10" i="24"/>
  <c r="S10" i="24"/>
  <c r="P10" i="24"/>
  <c r="M10" i="24"/>
  <c r="J10" i="24"/>
  <c r="AN9" i="24"/>
  <c r="AK9" i="24"/>
  <c r="AH9" i="24"/>
  <c r="AE9" i="24"/>
  <c r="AB9" i="24"/>
  <c r="Y9" i="24"/>
  <c r="V9" i="24"/>
  <c r="S9" i="24"/>
  <c r="P9" i="24"/>
  <c r="M9" i="24"/>
  <c r="J9" i="24"/>
  <c r="AN8" i="24"/>
  <c r="AK8" i="24"/>
  <c r="AH8" i="24"/>
  <c r="AE8" i="24"/>
  <c r="AB8" i="24"/>
  <c r="Y8" i="24"/>
  <c r="V8" i="24"/>
  <c r="S8" i="24"/>
  <c r="P8" i="24"/>
  <c r="M8" i="24"/>
  <c r="J8" i="24"/>
  <c r="V12" i="24"/>
  <c r="AT11" i="24"/>
  <c r="AE12" i="24"/>
  <c r="AT10" i="24"/>
  <c r="AK12" i="24"/>
  <c r="AN11" i="21"/>
  <c r="AN10" i="21"/>
  <c r="AN9" i="21"/>
  <c r="AN8" i="21"/>
  <c r="AN7" i="21"/>
  <c r="AM12" i="21"/>
  <c r="AL12" i="21"/>
  <c r="AN12" i="21"/>
  <c r="L10" i="15"/>
  <c r="L15" i="15"/>
  <c r="L5" i="15"/>
  <c r="L20" i="15"/>
  <c r="AJ12" i="21"/>
  <c r="AK12" i="21"/>
  <c r="AK11" i="21"/>
  <c r="AK10" i="21"/>
  <c r="AK9" i="21"/>
  <c r="AK8" i="21"/>
  <c r="AK7" i="21"/>
  <c r="AI12" i="21"/>
  <c r="K15" i="15"/>
  <c r="K10" i="15"/>
  <c r="K20" i="15" s="1"/>
  <c r="K5" i="15"/>
  <c r="L18" i="12"/>
  <c r="L13" i="12"/>
  <c r="L8" i="12"/>
  <c r="L6" i="12"/>
  <c r="O12" i="21"/>
  <c r="K18" i="12"/>
  <c r="J18" i="12"/>
  <c r="I18" i="12"/>
  <c r="H18" i="12"/>
  <c r="G18" i="12"/>
  <c r="F18" i="12"/>
  <c r="E18" i="12"/>
  <c r="D18" i="12"/>
  <c r="C18" i="12"/>
  <c r="AF13" i="9"/>
  <c r="AG13" i="9" s="1"/>
  <c r="AG12" i="21"/>
  <c r="AF12" i="21"/>
  <c r="AH12" i="21"/>
  <c r="AH11" i="21"/>
  <c r="AH10" i="21"/>
  <c r="AH9" i="21"/>
  <c r="AH8" i="21"/>
  <c r="AH7" i="21"/>
  <c r="J15" i="15"/>
  <c r="J10" i="15"/>
  <c r="J5" i="15"/>
  <c r="J20" i="15"/>
  <c r="J13" i="12"/>
  <c r="K13" i="12"/>
  <c r="J8" i="12"/>
  <c r="J6" i="12"/>
  <c r="K8" i="12"/>
  <c r="O5" i="15"/>
  <c r="O10" i="15"/>
  <c r="O15" i="15"/>
  <c r="O20" i="15" s="1"/>
  <c r="I15" i="15"/>
  <c r="I10" i="15"/>
  <c r="I20" i="15" s="1"/>
  <c r="I5" i="15"/>
  <c r="AE11" i="21"/>
  <c r="AE10" i="21"/>
  <c r="AE9" i="21"/>
  <c r="AE8" i="21"/>
  <c r="AE7" i="21"/>
  <c r="AC12" i="21"/>
  <c r="AE12" i="21" s="1"/>
  <c r="AD12" i="21"/>
  <c r="L18" i="22"/>
  <c r="K18" i="22"/>
  <c r="J18" i="22"/>
  <c r="I18" i="22"/>
  <c r="H18" i="22"/>
  <c r="G18" i="22"/>
  <c r="F18" i="22"/>
  <c r="P17" i="22"/>
  <c r="O17" i="22"/>
  <c r="N17" i="22"/>
  <c r="P16" i="22"/>
  <c r="O16" i="22"/>
  <c r="N16" i="22"/>
  <c r="P15" i="22"/>
  <c r="O15" i="22"/>
  <c r="N15" i="22"/>
  <c r="P14" i="22"/>
  <c r="O14" i="22"/>
  <c r="N14" i="22"/>
  <c r="P13" i="22"/>
  <c r="O13" i="22"/>
  <c r="N13" i="22"/>
  <c r="P12" i="22"/>
  <c r="O12" i="22"/>
  <c r="N12" i="22"/>
  <c r="P11" i="22"/>
  <c r="O11" i="22"/>
  <c r="N11" i="22"/>
  <c r="P10" i="22"/>
  <c r="O10" i="22"/>
  <c r="N10" i="22"/>
  <c r="P8" i="22"/>
  <c r="O8" i="22"/>
  <c r="N8" i="22"/>
  <c r="N18" i="22" s="1"/>
  <c r="P7" i="22"/>
  <c r="O7" i="22"/>
  <c r="N7" i="22"/>
  <c r="P6" i="22"/>
  <c r="O6" i="22"/>
  <c r="N6" i="22"/>
  <c r="O18" i="22"/>
  <c r="AB8" i="21"/>
  <c r="AB9" i="21"/>
  <c r="AB10" i="21"/>
  <c r="AB11" i="21"/>
  <c r="AB7" i="21"/>
  <c r="AA12" i="21"/>
  <c r="Z12" i="21"/>
  <c r="AB12" i="21" s="1"/>
  <c r="I13" i="12"/>
  <c r="I8" i="12"/>
  <c r="I6" i="12" s="1"/>
  <c r="H8" i="12"/>
  <c r="H15" i="15"/>
  <c r="H10" i="15"/>
  <c r="H5" i="15"/>
  <c r="H20" i="15"/>
  <c r="AF7" i="9"/>
  <c r="S17" i="9"/>
  <c r="X12" i="21"/>
  <c r="Y11" i="21"/>
  <c r="Y10" i="21"/>
  <c r="Y9" i="21"/>
  <c r="Y8" i="21"/>
  <c r="Y7" i="21"/>
  <c r="W12" i="21"/>
  <c r="Y12" i="21" s="1"/>
  <c r="H13" i="12"/>
  <c r="G10" i="15"/>
  <c r="G15" i="15"/>
  <c r="AF11" i="9"/>
  <c r="AG11" i="9" s="1"/>
  <c r="AF10" i="9"/>
  <c r="AF8" i="9"/>
  <c r="H12" i="21"/>
  <c r="J12" i="21" s="1"/>
  <c r="U12" i="21"/>
  <c r="T12" i="21"/>
  <c r="R12" i="21"/>
  <c r="Q12" i="21"/>
  <c r="N12" i="21"/>
  <c r="P12" i="21"/>
  <c r="L12" i="21"/>
  <c r="K12" i="21"/>
  <c r="M12" i="21" s="1"/>
  <c r="I12" i="21"/>
  <c r="AS11" i="21"/>
  <c r="AR11" i="21"/>
  <c r="V11" i="21"/>
  <c r="S11" i="21"/>
  <c r="P11" i="21"/>
  <c r="M11" i="21"/>
  <c r="J11" i="21"/>
  <c r="AS10" i="21"/>
  <c r="AR10" i="21"/>
  <c r="V10" i="21"/>
  <c r="S10" i="21"/>
  <c r="P10" i="21"/>
  <c r="M10" i="21"/>
  <c r="J10" i="21"/>
  <c r="AS9" i="21"/>
  <c r="AT9" i="21" s="1"/>
  <c r="AR9" i="21"/>
  <c r="V9" i="21"/>
  <c r="S9" i="21"/>
  <c r="P9" i="21"/>
  <c r="M9" i="21"/>
  <c r="J9" i="21"/>
  <c r="AS8" i="21"/>
  <c r="AR8" i="21"/>
  <c r="AT8" i="21" s="1"/>
  <c r="V8" i="21"/>
  <c r="S8" i="21"/>
  <c r="P8" i="21"/>
  <c r="M8" i="21"/>
  <c r="J8" i="21"/>
  <c r="AS7" i="21"/>
  <c r="AS12" i="21" s="1"/>
  <c r="AR7" i="21"/>
  <c r="AT7" i="21" s="1"/>
  <c r="V7" i="21"/>
  <c r="S7" i="21"/>
  <c r="P7" i="21"/>
  <c r="M7" i="21"/>
  <c r="J7" i="21"/>
  <c r="V12" i="21"/>
  <c r="S12" i="21"/>
  <c r="F15" i="15"/>
  <c r="E15" i="15"/>
  <c r="D15" i="15"/>
  <c r="D20" i="15" s="1"/>
  <c r="C15" i="15"/>
  <c r="C20" i="15" s="1"/>
  <c r="B15" i="15"/>
  <c r="N15" i="15" s="1"/>
  <c r="P15" i="15" s="1"/>
  <c r="B20" i="15"/>
  <c r="F10" i="15"/>
  <c r="N10" i="15" s="1"/>
  <c r="P10" i="15" s="1"/>
  <c r="E10" i="15"/>
  <c r="D10" i="15"/>
  <c r="C10" i="15"/>
  <c r="B10" i="15"/>
  <c r="F5" i="15"/>
  <c r="E5" i="15"/>
  <c r="N5" i="15" s="1"/>
  <c r="P5" i="15" s="1"/>
  <c r="D5" i="15"/>
  <c r="C5" i="15"/>
  <c r="B5" i="15"/>
  <c r="G5" i="15"/>
  <c r="G20" i="15"/>
  <c r="AF17" i="9"/>
  <c r="AG17" i="9" s="1"/>
  <c r="AF9" i="9"/>
  <c r="AF5" i="9"/>
  <c r="AG5" i="9" s="1"/>
  <c r="AF15" i="9"/>
  <c r="AG15" i="9" s="1"/>
  <c r="Q17" i="9"/>
  <c r="D8" i="12"/>
  <c r="D6" i="12" s="1"/>
  <c r="E8" i="12"/>
  <c r="F8" i="12"/>
  <c r="G8" i="12"/>
  <c r="D13" i="12"/>
  <c r="E13" i="12"/>
  <c r="F13" i="12"/>
  <c r="G13" i="12"/>
  <c r="P18" i="12"/>
  <c r="C8" i="12"/>
  <c r="Q10" i="12"/>
  <c r="Q11" i="12"/>
  <c r="Q14" i="12"/>
  <c r="Q15" i="12"/>
  <c r="Q16" i="12"/>
  <c r="C13" i="12"/>
  <c r="F6" i="12"/>
  <c r="E6" i="12"/>
  <c r="G6" i="12"/>
  <c r="AF18" i="9"/>
  <c r="O17" i="9"/>
  <c r="M17" i="9"/>
  <c r="I17" i="9"/>
  <c r="S11" i="9"/>
  <c r="O11" i="9"/>
  <c r="M11" i="9"/>
  <c r="K11" i="9"/>
  <c r="I11" i="9"/>
  <c r="S9" i="9"/>
  <c r="Q9" i="9"/>
  <c r="O9" i="9"/>
  <c r="M9" i="9"/>
  <c r="K9" i="9"/>
  <c r="I9" i="9"/>
  <c r="S13" i="9"/>
  <c r="Q13" i="9"/>
  <c r="O13" i="9"/>
  <c r="M13" i="9"/>
  <c r="K13" i="9"/>
  <c r="I13" i="9"/>
  <c r="S7" i="9"/>
  <c r="Q7" i="9"/>
  <c r="O7" i="9"/>
  <c r="M7" i="9"/>
  <c r="K7" i="9"/>
  <c r="I7" i="9"/>
  <c r="S15" i="9"/>
  <c r="Q15" i="9"/>
  <c r="O15" i="9"/>
  <c r="M15" i="9"/>
  <c r="K15" i="9"/>
  <c r="I15" i="9"/>
  <c r="S5" i="9"/>
  <c r="Q5" i="9"/>
  <c r="O5" i="9"/>
  <c r="M5" i="9"/>
  <c r="K5" i="9"/>
  <c r="I5" i="9"/>
  <c r="AT11" i="21"/>
  <c r="AT10" i="21"/>
  <c r="E20" i="15"/>
  <c r="AB10" i="18" l="1"/>
  <c r="Z20" i="18"/>
  <c r="AB20" i="18" s="1"/>
  <c r="AB13" i="18"/>
  <c r="F20" i="15"/>
  <c r="N20" i="15" s="1"/>
  <c r="P20" i="15" s="1"/>
  <c r="O18" i="12"/>
  <c r="Q18" i="12" s="1"/>
  <c r="U20" i="17"/>
  <c r="AB13" i="19"/>
  <c r="M6" i="12"/>
  <c r="O13" i="12"/>
  <c r="Q13" i="12" s="1"/>
  <c r="M20" i="16"/>
  <c r="W20" i="16"/>
  <c r="AB11" i="17"/>
  <c r="C20" i="17"/>
  <c r="AA20" i="17" s="1"/>
  <c r="AA15" i="19"/>
  <c r="AA5" i="19"/>
  <c r="AR12" i="21"/>
  <c r="AT12" i="21" s="1"/>
  <c r="H6" i="12"/>
  <c r="I20" i="16"/>
  <c r="Z10" i="16"/>
  <c r="AB10" i="16" s="1"/>
  <c r="Z10" i="19"/>
  <c r="AB10" i="19" s="1"/>
  <c r="P6" i="12"/>
  <c r="AS12" i="24"/>
  <c r="AT12" i="24" s="1"/>
  <c r="M12" i="24"/>
  <c r="AB15" i="19"/>
  <c r="Z5" i="19"/>
  <c r="AB5" i="19" s="1"/>
  <c r="C6" i="12"/>
  <c r="K6" i="12"/>
  <c r="G20" i="16"/>
  <c r="H20" i="17"/>
  <c r="Z20" i="17" s="1"/>
  <c r="AB20" i="17" s="1"/>
  <c r="P18" i="22"/>
  <c r="B20" i="19"/>
  <c r="O20" i="16"/>
  <c r="Y20" i="17"/>
  <c r="AB6" i="17"/>
  <c r="Z10" i="17"/>
  <c r="AB10" i="17" s="1"/>
  <c r="Z5" i="17"/>
  <c r="AB5" i="17" s="1"/>
  <c r="Z15" i="16"/>
  <c r="AB12" i="24"/>
  <c r="AN12" i="24"/>
  <c r="AG9" i="9"/>
  <c r="AG7" i="9"/>
  <c r="Z20" i="19" l="1"/>
  <c r="Z20" i="16"/>
  <c r="AB20" i="16" s="1"/>
  <c r="AB15" i="16"/>
  <c r="O6" i="12"/>
  <c r="Q6" i="12" s="1"/>
  <c r="AA20" i="19"/>
  <c r="AB20" i="19" l="1"/>
</calcChain>
</file>

<file path=xl/comments1.xml><?xml version="1.0" encoding="utf-8"?>
<comments xmlns="http://schemas.openxmlformats.org/spreadsheetml/2006/main">
  <authors>
    <author>Noreyka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Noreyka:</t>
        </r>
        <r>
          <rPr>
            <sz val="9"/>
            <color indexed="81"/>
            <rFont val="Tahoma"/>
            <family val="2"/>
          </rPr>
          <t xml:space="preserve">
10409*59.5% (DEFINICION OPERACIONAL)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ROTAVIRUS = 90681 , LAB=2 , D2</t>
        </r>
        <r>
          <rPr>
            <sz val="9"/>
            <color indexed="81"/>
            <rFont val="Tahoma"/>
            <family val="2"/>
          </rPr>
          <t xml:space="preserve">
NEUMOCOCO=90069 , LAB= 2 , D2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EESS I-3 Y I-4</t>
        </r>
      </text>
    </comment>
  </commentList>
</comments>
</file>

<file path=xl/comments2.xml><?xml version="1.0" encoding="utf-8"?>
<comments xmlns="http://schemas.openxmlformats.org/spreadsheetml/2006/main">
  <authors>
    <author>Noreyka Valenzuela Romero</author>
    <author>Noreyka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 xml:space="preserve">
ATD + ATC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</rPr>
          <t>Noreyka:</t>
        </r>
        <r>
          <rPr>
            <sz val="9"/>
            <color indexed="81"/>
            <rFont val="Tahoma"/>
            <family val="2"/>
          </rPr>
          <t xml:space="preserve">
ATD+ATC</t>
        </r>
      </text>
    </comment>
  </commentList>
</comments>
</file>

<file path=xl/comments3.xml><?xml version="1.0" encoding="utf-8"?>
<comments xmlns="http://schemas.openxmlformats.org/spreadsheetml/2006/main">
  <authors>
    <author>Noreyka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Noreyka:</t>
        </r>
        <r>
          <rPr>
            <sz val="9"/>
            <color indexed="81"/>
            <rFont val="Tahoma"/>
            <family val="2"/>
          </rPr>
          <t xml:space="preserve">
ATD+ATC</t>
        </r>
      </text>
    </comment>
  </commentList>
</comments>
</file>

<file path=xl/comments4.xml><?xml version="1.0" encoding="utf-8"?>
<comments xmlns="http://schemas.openxmlformats.org/spreadsheetml/2006/main">
  <authors>
    <author>Noreyka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ROTAVIRUS = 90681 , LAB=2 , D2</t>
        </r>
        <r>
          <rPr>
            <sz val="9"/>
            <color indexed="81"/>
            <rFont val="Tahoma"/>
            <family val="2"/>
          </rPr>
          <t xml:space="preserve">
NEUMOCOCO=90069 , LAB= 2 , D2</t>
        </r>
      </text>
    </comment>
  </commentList>
</comments>
</file>

<file path=xl/sharedStrings.xml><?xml version="1.0" encoding="utf-8"?>
<sst xmlns="http://schemas.openxmlformats.org/spreadsheetml/2006/main" count="713" uniqueCount="216">
  <si>
    <t>Fuente de datos</t>
  </si>
  <si>
    <t>Denominación</t>
  </si>
  <si>
    <t>SIASIS</t>
  </si>
  <si>
    <t>HIS</t>
  </si>
  <si>
    <t>Productividad hora medico en consulta externa</t>
  </si>
  <si>
    <t>Cobertura de Inmunización contra rotavirus y neumococo</t>
  </si>
  <si>
    <t>Porcentaje de recién nacidos con 2 controles CRED</t>
  </si>
  <si>
    <t>Porcentaje de mujeres en edad fértil usuarias de métodos de planificación familiar</t>
  </si>
  <si>
    <t>Porcentaje de gestantes con atención prenatal reenfocada</t>
  </si>
  <si>
    <t>Porcentaje de mujeres de 25 a 64 años afiliadas a SIS con despistaje de Cáncer de Cuello Uterino</t>
  </si>
  <si>
    <t>HIS y Reportes de programación de consulta externa medica</t>
  </si>
  <si>
    <t>Esperado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</si>
  <si>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</si>
  <si>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</si>
  <si>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</si>
  <si>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</si>
  <si>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</si>
  <si>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</si>
  <si>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</si>
  <si>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</si>
  <si>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</si>
  <si>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</si>
  <si>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</si>
  <si>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</si>
  <si>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Porcentaje de niños menores de 3 años con suplementación de hierro y/o MN</t>
  </si>
  <si>
    <t>Tipo</t>
  </si>
  <si>
    <t>Institución</t>
  </si>
  <si>
    <t>NIVEL</t>
  </si>
  <si>
    <t>GERESA</t>
  </si>
  <si>
    <t>RED</t>
  </si>
  <si>
    <t>X</t>
  </si>
  <si>
    <t>Ind. Desempeño</t>
  </si>
  <si>
    <t>ISL</t>
  </si>
  <si>
    <t>Nro.  niños que cumplen 01 y 02 años asegurados al SIS con suplemento de hierro o micronutrientes con 2250 mg o más</t>
  </si>
  <si>
    <t>Nro. niños que cumplen 01 y 02 años asegurados al SIS adscritos a la Red.</t>
  </si>
  <si>
    <t>Fórmula</t>
  </si>
  <si>
    <t>N° Total de niñas y niños menores de 1 año que han recibido 02 dosis de vacuna contra rotavirus y 02 dosis de vacuna contra neumococo</t>
  </si>
  <si>
    <t>Población de niñas y niños menores de 01 año estimada por el INEI</t>
  </si>
  <si>
    <t>N° Total de RN asegurados al SIS con dos controles CRED
dentro de los primeros 15 días</t>
  </si>
  <si>
    <t>N° Total de RN asegurados al SIS</t>
  </si>
  <si>
    <t>Número de parejas protegidas</t>
  </si>
  <si>
    <t>Mujeres en edad fértil de la población bajo responsabilidad</t>
  </si>
  <si>
    <t>N° de gestantes aseguradas al SIS que han culminado su embarazo en el II semestre de embarazo (partos del 01-01-16 al 31/12/16) que cumplen con la definición de atención prenatal reenfocada.</t>
  </si>
  <si>
    <t>Número de gestantes aseguradas en el SIS que han culminado su embarazo en el II semestre de embarazo</t>
  </si>
  <si>
    <t>Número de mujeres de 25 a 64 años aseguradas al SIS con examen de Papanicolaou y/o IVAA</t>
  </si>
  <si>
    <t>Número de mujeres 25 a 64 años aseguradas al SIS</t>
  </si>
  <si>
    <t>Nº de consultas médicas realizadas en consulta externa en un período</t>
  </si>
  <si>
    <t>Nº de horas médico programadas en consulta externa en el mismo período</t>
  </si>
  <si>
    <t>LISTADO DE ESTABLECIMIENTOS DE SALUD I-3, I-4, HOSPITALES e INSTITUTOS ESPECIALIZADOS  AÑO 2016</t>
  </si>
  <si>
    <t>Código Único</t>
  </si>
  <si>
    <t>Categoria</t>
  </si>
  <si>
    <t>Nivel de Medición</t>
  </si>
  <si>
    <t>Nombre del establecimiento</t>
  </si>
  <si>
    <t>Red</t>
  </si>
  <si>
    <t>Microrred</t>
  </si>
  <si>
    <t>Logro Esperado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</si>
  <si>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</si>
  <si>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</si>
  <si>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</si>
  <si>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</si>
  <si>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</si>
  <si>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</si>
  <si>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</si>
  <si>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</si>
  <si>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SETIEMBRE 2016</t>
  </si>
  <si>
    <t>OCTUBRE 2016</t>
  </si>
  <si>
    <t>NOVIEMBRE 2016</t>
  </si>
  <si>
    <t>DICIEMBRE 2016</t>
  </si>
  <si>
    <t>TOTAL GENERAL</t>
  </si>
  <si>
    <t>Nº Atenciones
Médicas</t>
  </si>
  <si>
    <t>Nº Horas Médico
Programadas</t>
  </si>
  <si>
    <t>Indicador</t>
  </si>
  <si>
    <t>00001445</t>
  </si>
  <si>
    <t>I-3</t>
  </si>
  <si>
    <t>CENTRO DE SALUD COCACHACRA</t>
  </si>
  <si>
    <t>ISLAY</t>
  </si>
  <si>
    <t>COCACHACRA</t>
  </si>
  <si>
    <t>4-5</t>
  </si>
  <si>
    <t>00001449</t>
  </si>
  <si>
    <t>CENTRO DE SALUD LA CURVA</t>
  </si>
  <si>
    <t>LA PUNTA</t>
  </si>
  <si>
    <t>00001446</t>
  </si>
  <si>
    <t>CENTRO DE SALUD LA PUNTA</t>
  </si>
  <si>
    <t>00001443</t>
  </si>
  <si>
    <t>MATARANI</t>
  </si>
  <si>
    <t>ALTO INCLAN</t>
  </si>
  <si>
    <t>00001444</t>
  </si>
  <si>
    <t>I-4</t>
  </si>
  <si>
    <t>CENTRO DE SALUD ALTO INCLAN</t>
  </si>
  <si>
    <t xml:space="preserve"> </t>
  </si>
  <si>
    <t>% AVANCE</t>
  </si>
  <si>
    <t>RED ISLAY</t>
  </si>
  <si>
    <t>C.S. ALTO INCLAN</t>
  </si>
  <si>
    <t>C.S. MATARANI</t>
  </si>
  <si>
    <t>P.S. VILLA LOURDES</t>
  </si>
  <si>
    <t>P.S. MEJIA</t>
  </si>
  <si>
    <t>M.R. LA PUNTA</t>
  </si>
  <si>
    <t>C.S. LA PUNTA</t>
  </si>
  <si>
    <t>C.S. LA CURVA</t>
  </si>
  <si>
    <t>P.S. ALTO ENSENADA</t>
  </si>
  <si>
    <t>P.S. EL ARENAL</t>
  </si>
  <si>
    <t>M.R. COCACHACRA</t>
  </si>
  <si>
    <t>C.S. COCACHACRA</t>
  </si>
  <si>
    <t>P.S. EL FISCAL</t>
  </si>
  <si>
    <t>P.S. EL TORO</t>
  </si>
  <si>
    <t>P.S. LA PASCANA</t>
  </si>
  <si>
    <t>N</t>
  </si>
  <si>
    <t>D</t>
  </si>
  <si>
    <t>%</t>
  </si>
  <si>
    <t>ESTABLECIMIENTO</t>
  </si>
  <si>
    <t>ENE</t>
  </si>
  <si>
    <t>FEB</t>
  </si>
  <si>
    <t>MAR</t>
  </si>
  <si>
    <t>ABR</t>
  </si>
  <si>
    <t>MAY</t>
  </si>
  <si>
    <t>TOTAL</t>
  </si>
  <si>
    <t>MR ALTO INCLAN</t>
  </si>
  <si>
    <t>C.S.MATARANI</t>
  </si>
  <si>
    <t>MR LA PUNTA</t>
  </si>
  <si>
    <t>MR COCACHACRA</t>
  </si>
  <si>
    <t>TOT.  RED 6  ISLAY</t>
  </si>
  <si>
    <t>Hosp. ESSALUD Mollendo</t>
  </si>
  <si>
    <t>M.R. A.LTO INCLAN</t>
  </si>
  <si>
    <t>C.S. Alto Inclán</t>
  </si>
  <si>
    <t>P.S Villa lourdes.</t>
  </si>
  <si>
    <t>P.S  Mejia</t>
  </si>
  <si>
    <t>C.S La  Punta</t>
  </si>
  <si>
    <t>C.S La Curva</t>
  </si>
  <si>
    <t>P.S El Arenal</t>
  </si>
  <si>
    <t xml:space="preserve">P.S  Alto Ensenada </t>
  </si>
  <si>
    <t>P.S El Toro</t>
  </si>
  <si>
    <t>P.S  Fiscal</t>
  </si>
  <si>
    <t xml:space="preserve">P.S L a Pascana </t>
  </si>
  <si>
    <t>C.S Matarani + ESSALUD</t>
  </si>
  <si>
    <t>C.S Cocachacra + ESSALUD</t>
  </si>
  <si>
    <t>NIÑOS  MENORES DE 1 AÑO QUE HAN RECIBIDO 02 DOSIS DE VACUNA CONTRA ROTAVIRUS Y 02 DOSIS DE VACUNA CONTRA NEUMOCOCO</t>
  </si>
  <si>
    <t>FUENTE : HIS</t>
  </si>
  <si>
    <t>INDICADORES DS01 - RED DE SALUD ISLAY</t>
  </si>
  <si>
    <t>EVALUACION INDICADORES DS041  RED ISLAY 2016 - PAREJAS PROTEGIDAS</t>
  </si>
  <si>
    <t>FUENTE:HIS</t>
  </si>
  <si>
    <t>AVANCE %</t>
  </si>
  <si>
    <t>POBL. MEF</t>
  </si>
  <si>
    <t>TOMA DE PAP DE AFILIADAS SIS DE 25 A 64 AÑOS DE EDAD</t>
  </si>
  <si>
    <t>ENERO</t>
  </si>
  <si>
    <t>FEBRERO</t>
  </si>
  <si>
    <t>MARZO</t>
  </si>
  <si>
    <t>ABRIL</t>
  </si>
  <si>
    <t>MAYO</t>
  </si>
  <si>
    <t>Total general</t>
  </si>
  <si>
    <t>CENTRO DE SALUD MATARANI</t>
  </si>
  <si>
    <t>PUESTO DE SALUD ALTO ENSENADA</t>
  </si>
  <si>
    <t>PUESTO DE SALUD EL ARENAL</t>
  </si>
  <si>
    <t>PUESTO DE SALUD EL FISCAL</t>
  </si>
  <si>
    <t>PUESTO DE SALUD EL TORO</t>
  </si>
  <si>
    <t>PUESTO DE SALUD LA PASCANA</t>
  </si>
  <si>
    <t>PUESTO DE SALUD MEJIA</t>
  </si>
  <si>
    <t>PUESTO DE SALUD VILLA LOURDES</t>
  </si>
  <si>
    <t>Totales</t>
  </si>
  <si>
    <t>TOTALES</t>
  </si>
  <si>
    <t>EESS</t>
  </si>
  <si>
    <t>POBLACIÓN</t>
  </si>
  <si>
    <t>M.R. ALTO INCLÁN</t>
  </si>
  <si>
    <t>FUENTE:SIS</t>
  </si>
  <si>
    <t>JUN</t>
  </si>
  <si>
    <t>JUNIO</t>
  </si>
  <si>
    <t>JUL</t>
  </si>
  <si>
    <t>JULIO</t>
  </si>
  <si>
    <t>Ponderado</t>
  </si>
  <si>
    <t>PONDERADO</t>
  </si>
  <si>
    <t>Arequipa - Caylloma</t>
  </si>
  <si>
    <t>Camaná - Caravelí</t>
  </si>
  <si>
    <t>Castilla - Condesuyos - La Unión</t>
  </si>
  <si>
    <t>Islay</t>
  </si>
  <si>
    <t>Maximo</t>
  </si>
  <si>
    <t>Promedio</t>
  </si>
  <si>
    <t>Minimo</t>
  </si>
  <si>
    <t>Meta Institucional (MI)</t>
  </si>
  <si>
    <t>Prevalencia de Anemia en niños de 6 a 35 meses</t>
  </si>
  <si>
    <t>ENDES</t>
  </si>
  <si>
    <t>Indicador de Desempeño (ID)</t>
  </si>
  <si>
    <t>Porcentaje de niños menores de años con suplementación de hierro y/o MN</t>
  </si>
  <si>
    <t>Porcentaje de parto instruccional rural</t>
  </si>
  <si>
    <t>Compromiso de Mejora (CM)</t>
  </si>
  <si>
    <t>Certificación de establecimientos de salud amigos de la madre, la niña y el niño</t>
  </si>
  <si>
    <t>Informe DESP</t>
  </si>
  <si>
    <t>Establecimientos de salud preparados para diagnostico y manejo de la hipertensión arterial, diabetes mellitus, depresión y tuberculosis.</t>
  </si>
  <si>
    <t>Supervisión a los establecimientos de salud</t>
  </si>
  <si>
    <t>Establecimientos de salud que aseguran los insumos críticos para los programas presupuestales seleccionados</t>
  </si>
  <si>
    <t>AGO</t>
  </si>
  <si>
    <t>C.S.LA CURVA</t>
  </si>
  <si>
    <t>P.S LA PASCANA</t>
  </si>
  <si>
    <t>SET</t>
  </si>
  <si>
    <t>AGOSTO</t>
  </si>
  <si>
    <t>SETIEMBRE</t>
  </si>
  <si>
    <t>OCT</t>
  </si>
  <si>
    <t>NOV</t>
  </si>
  <si>
    <t>OCTUBRE</t>
  </si>
  <si>
    <t>NOVIEMBRE</t>
  </si>
  <si>
    <t>DICIEMBRE</t>
  </si>
  <si>
    <t>NIÑOS MENORES DE 3 AÑOS SUPLEMENTADOS CON MICRONUTRIENTES</t>
  </si>
  <si>
    <t>DIC</t>
  </si>
  <si>
    <t>TOTAL RED</t>
  </si>
  <si>
    <t>umbral</t>
  </si>
  <si>
    <t>20 .99 %</t>
  </si>
  <si>
    <t>58 .90 %</t>
  </si>
  <si>
    <t>63 .90 %</t>
  </si>
  <si>
    <t>17 .78 %</t>
  </si>
  <si>
    <t>23 . 28 %</t>
  </si>
  <si>
    <t>18 .61 %</t>
  </si>
  <si>
    <t>38 .61 %</t>
  </si>
  <si>
    <t>9 0 %</t>
  </si>
  <si>
    <t>8 0 %</t>
  </si>
  <si>
    <t>3 a 4</t>
  </si>
  <si>
    <t>4 a 6</t>
  </si>
  <si>
    <t>SEP</t>
  </si>
  <si>
    <t>INDICADORES DS041 - RED DE SALUD ISLAY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</si>
</sst>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* #,##0_ ;_ * \-#,##0_ ;_ * \-??_ ;_ @_ 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7" tint="-0.499984740745262"/>
      <name val="Arial"/>
      <family val="2"/>
    </font>
    <font>
      <b/>
      <sz val="8"/>
      <color theme="7" tint="-0.499984740745262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0" fillId="0" borderId="0"/>
  </cellStyleXfs>
  <cellXfs count="3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/>
    <xf numFmtId="0" fontId="11" fillId="7" borderId="16" xfId="0" applyFont="1" applyFill="1" applyBorder="1" applyAlignment="1">
      <alignment horizontal="center" vertical="center" textRotation="90" wrapText="1"/>
    </xf>
    <xf numFmtId="0" fontId="11" fillId="7" borderId="17" xfId="0" applyFont="1" applyFill="1" applyBorder="1" applyAlignment="1">
      <alignment horizontal="center" vertical="center" textRotation="90" wrapText="1"/>
    </xf>
    <xf numFmtId="0" fontId="12" fillId="8" borderId="18" xfId="0" applyFont="1" applyFill="1" applyBorder="1" applyAlignment="1">
      <alignment horizontal="center" vertical="center" textRotation="90" wrapText="1"/>
    </xf>
    <xf numFmtId="0" fontId="13" fillId="7" borderId="16" xfId="0" applyFont="1" applyFill="1" applyBorder="1" applyAlignment="1">
      <alignment horizontal="center" vertical="center" textRotation="90" wrapText="1"/>
    </xf>
    <xf numFmtId="0" fontId="13" fillId="7" borderId="17" xfId="0" applyFont="1" applyFill="1" applyBorder="1" applyAlignment="1">
      <alignment horizontal="center" vertical="center" textRotation="90" wrapText="1"/>
    </xf>
    <xf numFmtId="0" fontId="13" fillId="8" borderId="18" xfId="0" applyFont="1" applyFill="1" applyBorder="1" applyAlignment="1">
      <alignment horizontal="center" vertical="center" textRotation="90" wrapText="1"/>
    </xf>
    <xf numFmtId="49" fontId="14" fillId="0" borderId="19" xfId="0" applyNumberFormat="1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0" xfId="0" quotePrefix="1" applyFont="1" applyBorder="1" applyAlignment="1">
      <alignment horizontal="center" wrapText="1"/>
    </xf>
    <xf numFmtId="49" fontId="15" fillId="11" borderId="19" xfId="0" applyNumberFormat="1" applyFont="1" applyFill="1" applyBorder="1" applyAlignment="1">
      <alignment wrapText="1"/>
    </xf>
    <xf numFmtId="0" fontId="15" fillId="11" borderId="19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13" borderId="0" xfId="0" applyFill="1"/>
    <xf numFmtId="0" fontId="0" fillId="3" borderId="0" xfId="0" applyFill="1"/>
    <xf numFmtId="0" fontId="19" fillId="13" borderId="23" xfId="0" applyFont="1" applyFill="1" applyBorder="1" applyAlignment="1">
      <alignment horizontal="center"/>
    </xf>
    <xf numFmtId="0" fontId="0" fillId="14" borderId="0" xfId="0" applyFill="1"/>
    <xf numFmtId="0" fontId="0" fillId="13" borderId="3" xfId="0" applyFill="1" applyBorder="1"/>
    <xf numFmtId="0" fontId="19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" xfId="0" applyFill="1" applyBorder="1"/>
    <xf numFmtId="0" fontId="19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/>
    <xf numFmtId="0" fontId="19" fillId="1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wrapText="1"/>
    </xf>
    <xf numFmtId="1" fontId="25" fillId="3" borderId="23" xfId="2" applyNumberFormat="1" applyFont="1" applyFill="1" applyBorder="1" applyAlignment="1" applyProtection="1">
      <alignment horizontal="right"/>
    </xf>
    <xf numFmtId="9" fontId="25" fillId="3" borderId="24" xfId="1" applyFont="1" applyFill="1" applyBorder="1" applyAlignment="1" applyProtection="1">
      <alignment horizontal="right"/>
    </xf>
    <xf numFmtId="0" fontId="27" fillId="0" borderId="3" xfId="0" applyFont="1" applyFill="1" applyBorder="1"/>
    <xf numFmtId="0" fontId="28" fillId="0" borderId="3" xfId="0" applyFont="1" applyFill="1" applyBorder="1"/>
    <xf numFmtId="0" fontId="27" fillId="0" borderId="3" xfId="0" applyFont="1" applyFill="1" applyBorder="1" applyAlignment="1">
      <alignment horizontal="right"/>
    </xf>
    <xf numFmtId="0" fontId="27" fillId="0" borderId="1" xfId="0" applyFont="1" applyFill="1" applyBorder="1"/>
    <xf numFmtId="165" fontId="23" fillId="0" borderId="1" xfId="0" applyNumberFormat="1" applyFont="1" applyFill="1" applyBorder="1" applyAlignment="1">
      <alignment vertical="center"/>
    </xf>
    <xf numFmtId="0" fontId="28" fillId="0" borderId="1" xfId="0" applyFont="1" applyFill="1" applyBorder="1"/>
    <xf numFmtId="0" fontId="27" fillId="0" borderId="1" xfId="0" applyFont="1" applyFill="1" applyBorder="1" applyAlignment="1">
      <alignment horizontal="right"/>
    </xf>
    <xf numFmtId="165" fontId="23" fillId="0" borderId="1" xfId="0" applyNumberFormat="1" applyFont="1" applyFill="1" applyBorder="1"/>
    <xf numFmtId="0" fontId="30" fillId="0" borderId="1" xfId="0" applyFont="1" applyFill="1" applyBorder="1" applyAlignment="1">
      <alignment horizontal="right"/>
    </xf>
    <xf numFmtId="165" fontId="23" fillId="0" borderId="1" xfId="0" applyNumberFormat="1" applyFont="1" applyBorder="1"/>
    <xf numFmtId="165" fontId="23" fillId="0" borderId="1" xfId="0" applyNumberFormat="1" applyFont="1" applyBorder="1" applyAlignment="1">
      <alignment vertical="center"/>
    </xf>
    <xf numFmtId="0" fontId="17" fillId="15" borderId="27" xfId="0" applyFont="1" applyFill="1" applyBorder="1" applyAlignment="1">
      <alignment horizontal="center" wrapText="1"/>
    </xf>
    <xf numFmtId="0" fontId="17" fillId="15" borderId="25" xfId="0" applyFont="1" applyFill="1" applyBorder="1" applyAlignment="1">
      <alignment horizontal="center" wrapText="1"/>
    </xf>
    <xf numFmtId="9" fontId="25" fillId="0" borderId="1" xfId="1" applyFont="1" applyFill="1" applyBorder="1" applyAlignment="1" applyProtection="1">
      <alignment horizontal="right"/>
    </xf>
    <xf numFmtId="0" fontId="26" fillId="0" borderId="1" xfId="2" applyFont="1" applyFill="1" applyBorder="1" applyAlignment="1">
      <alignment horizontal="left"/>
    </xf>
    <xf numFmtId="0" fontId="30" fillId="0" borderId="1" xfId="2" applyFont="1" applyFill="1" applyBorder="1" applyAlignment="1">
      <alignment horizontal="left"/>
    </xf>
    <xf numFmtId="0" fontId="26" fillId="0" borderId="3" xfId="2" applyFont="1" applyFill="1" applyBorder="1" applyAlignment="1">
      <alignment horizontal="left"/>
    </xf>
    <xf numFmtId="165" fontId="23" fillId="13" borderId="3" xfId="0" applyNumberFormat="1" applyFont="1" applyFill="1" applyBorder="1" applyAlignment="1">
      <alignment horizontal="center" vertical="center"/>
    </xf>
    <xf numFmtId="1" fontId="24" fillId="3" borderId="22" xfId="2" applyNumberFormat="1" applyFont="1" applyFill="1" applyBorder="1" applyAlignment="1" applyProtection="1"/>
    <xf numFmtId="0" fontId="29" fillId="12" borderId="1" xfId="2" applyFont="1" applyFill="1" applyBorder="1" applyAlignment="1">
      <alignment horizontal="left"/>
    </xf>
    <xf numFmtId="0" fontId="25" fillId="12" borderId="1" xfId="2" applyFont="1" applyFill="1" applyBorder="1" applyAlignment="1">
      <alignment horizontal="right"/>
    </xf>
    <xf numFmtId="9" fontId="25" fillId="12" borderId="1" xfId="1" applyFont="1" applyFill="1" applyBorder="1" applyAlignment="1" applyProtection="1">
      <alignment horizontal="right"/>
    </xf>
    <xf numFmtId="0" fontId="31" fillId="12" borderId="1" xfId="2" applyFont="1" applyFill="1" applyBorder="1" applyAlignment="1">
      <alignment horizontal="left"/>
    </xf>
    <xf numFmtId="0" fontId="31" fillId="12" borderId="1" xfId="2" applyFont="1" applyFill="1" applyBorder="1" applyAlignment="1">
      <alignment horizontal="right"/>
    </xf>
    <xf numFmtId="0" fontId="32" fillId="0" borderId="0" xfId="0" applyFont="1"/>
    <xf numFmtId="0" fontId="9" fillId="15" borderId="26" xfId="0" applyFont="1" applyFill="1" applyBorder="1"/>
    <xf numFmtId="0" fontId="9" fillId="15" borderId="27" xfId="0" applyFont="1" applyFill="1" applyBorder="1"/>
    <xf numFmtId="0" fontId="9" fillId="15" borderId="27" xfId="0" applyFont="1" applyFill="1" applyBorder="1" applyAlignment="1">
      <alignment horizontal="center" wrapText="1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5" fillId="0" borderId="0" xfId="0" applyFont="1"/>
    <xf numFmtId="0" fontId="1" fillId="0" borderId="38" xfId="0" applyFont="1" applyFill="1" applyBorder="1" applyAlignment="1">
      <alignment horizontal="left" vertical="center" wrapText="1" indent="1"/>
    </xf>
    <xf numFmtId="0" fontId="1" fillId="0" borderId="39" xfId="0" applyFont="1" applyFill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wrapText="1" indent="1"/>
    </xf>
    <xf numFmtId="0" fontId="2" fillId="8" borderId="40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9" fontId="0" fillId="8" borderId="47" xfId="1" applyFont="1" applyFill="1" applyBorder="1"/>
    <xf numFmtId="0" fontId="2" fillId="3" borderId="36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0" xfId="0" applyFont="1"/>
    <xf numFmtId="0" fontId="18" fillId="0" borderId="0" xfId="0" applyFont="1" applyBorder="1" applyAlignment="1"/>
    <xf numFmtId="0" fontId="0" fillId="13" borderId="0" xfId="0" applyFill="1" applyBorder="1"/>
    <xf numFmtId="0" fontId="18" fillId="0" borderId="0" xfId="0" applyFont="1" applyBorder="1" applyAlignment="1">
      <alignment horizontal="center"/>
    </xf>
    <xf numFmtId="0" fontId="0" fillId="3" borderId="1" xfId="0" applyFill="1" applyBorder="1"/>
    <xf numFmtId="0" fontId="19" fillId="3" borderId="1" xfId="0" applyFont="1" applyFill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 indent="1"/>
    </xf>
    <xf numFmtId="0" fontId="39" fillId="0" borderId="48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/>
    </xf>
    <xf numFmtId="9" fontId="0" fillId="0" borderId="47" xfId="1" applyFont="1" applyBorder="1" applyAlignment="1">
      <alignment horizontal="right"/>
    </xf>
    <xf numFmtId="9" fontId="0" fillId="0" borderId="45" xfId="1" applyFont="1" applyBorder="1" applyAlignment="1">
      <alignment horizontal="right"/>
    </xf>
    <xf numFmtId="9" fontId="0" fillId="0" borderId="46" xfId="1" applyFont="1" applyBorder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3" fontId="39" fillId="0" borderId="1" xfId="0" applyNumberFormat="1" applyFont="1" applyFill="1" applyBorder="1" applyAlignment="1">
      <alignment horizontal="right" vertical="center"/>
    </xf>
    <xf numFmtId="3" fontId="39" fillId="0" borderId="2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39" fillId="0" borderId="3" xfId="0" applyNumberFormat="1" applyFont="1" applyFill="1" applyBorder="1" applyAlignment="1">
      <alignment horizontal="right" vertical="center"/>
    </xf>
    <xf numFmtId="0" fontId="38" fillId="0" borderId="0" xfId="0" applyFont="1"/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3" fontId="8" fillId="2" borderId="23" xfId="0" applyNumberFormat="1" applyFont="1" applyFill="1" applyBorder="1" applyAlignment="1">
      <alignment horizontal="right"/>
    </xf>
    <xf numFmtId="1" fontId="40" fillId="0" borderId="16" xfId="0" applyNumberFormat="1" applyFont="1" applyBorder="1" applyAlignment="1">
      <alignment wrapText="1"/>
    </xf>
    <xf numFmtId="1" fontId="40" fillId="0" borderId="17" xfId="0" applyNumberFormat="1" applyFont="1" applyBorder="1" applyAlignment="1">
      <alignment wrapText="1"/>
    </xf>
    <xf numFmtId="164" fontId="9" fillId="9" borderId="18" xfId="0" applyNumberFormat="1" applyFont="1" applyFill="1" applyBorder="1" applyAlignment="1">
      <alignment wrapText="1"/>
    </xf>
    <xf numFmtId="1" fontId="40" fillId="0" borderId="17" xfId="0" applyNumberFormat="1" applyFont="1" applyFill="1" applyBorder="1" applyAlignment="1">
      <alignment wrapText="1"/>
    </xf>
    <xf numFmtId="1" fontId="9" fillId="10" borderId="21" xfId="0" applyNumberFormat="1" applyFont="1" applyFill="1" applyBorder="1" applyAlignment="1">
      <alignment wrapText="1"/>
    </xf>
    <xf numFmtId="0" fontId="15" fillId="3" borderId="19" xfId="0" applyFont="1" applyFill="1" applyBorder="1" applyAlignment="1">
      <alignment wrapText="1"/>
    </xf>
    <xf numFmtId="0" fontId="15" fillId="3" borderId="20" xfId="0" applyFont="1" applyFill="1" applyBorder="1" applyAlignment="1">
      <alignment wrapText="1"/>
    </xf>
    <xf numFmtId="0" fontId="15" fillId="3" borderId="20" xfId="0" quotePrefix="1" applyFont="1" applyFill="1" applyBorder="1" applyAlignment="1">
      <alignment horizontal="center" wrapText="1"/>
    </xf>
    <xf numFmtId="1" fontId="9" fillId="3" borderId="16" xfId="0" applyNumberFormat="1" applyFont="1" applyFill="1" applyBorder="1" applyAlignment="1">
      <alignment wrapText="1"/>
    </xf>
    <xf numFmtId="164" fontId="9" fillId="3" borderId="18" xfId="0" applyNumberFormat="1" applyFont="1" applyFill="1" applyBorder="1" applyAlignment="1">
      <alignment wrapText="1"/>
    </xf>
    <xf numFmtId="1" fontId="9" fillId="3" borderId="17" xfId="0" applyNumberFormat="1" applyFont="1" applyFill="1" applyBorder="1" applyAlignment="1">
      <alignment wrapText="1"/>
    </xf>
    <xf numFmtId="1" fontId="9" fillId="3" borderId="21" xfId="0" applyNumberFormat="1" applyFont="1" applyFill="1" applyBorder="1" applyAlignment="1">
      <alignment wrapText="1"/>
    </xf>
    <xf numFmtId="164" fontId="22" fillId="9" borderId="18" xfId="0" applyNumberFormat="1" applyFont="1" applyFill="1" applyBorder="1" applyAlignment="1">
      <alignment wrapText="1"/>
    </xf>
    <xf numFmtId="164" fontId="22" fillId="3" borderId="18" xfId="0" applyNumberFormat="1" applyFont="1" applyFill="1" applyBorder="1" applyAlignment="1">
      <alignment wrapText="1"/>
    </xf>
    <xf numFmtId="0" fontId="41" fillId="0" borderId="0" xfId="0" applyFont="1"/>
    <xf numFmtId="0" fontId="42" fillId="0" borderId="0" xfId="0" applyFont="1"/>
    <xf numFmtId="0" fontId="0" fillId="13" borderId="23" xfId="0" applyFill="1" applyBorder="1"/>
    <xf numFmtId="0" fontId="39" fillId="0" borderId="48" xfId="0" applyFont="1" applyFill="1" applyBorder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5" fontId="31" fillId="12" borderId="1" xfId="2" applyNumberFormat="1" applyFont="1" applyFill="1" applyBorder="1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43" fillId="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/>
    <xf numFmtId="0" fontId="1" fillId="1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0" fillId="13" borderId="0" xfId="0" applyNumberFormat="1" applyFill="1"/>
    <xf numFmtId="0" fontId="15" fillId="12" borderId="49" xfId="0" applyFont="1" applyFill="1" applyBorder="1" applyAlignment="1"/>
    <xf numFmtId="0" fontId="15" fillId="12" borderId="43" xfId="0" applyFont="1" applyFill="1" applyBorder="1" applyAlignment="1"/>
    <xf numFmtId="3" fontId="2" fillId="0" borderId="51" xfId="0" applyNumberFormat="1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/>
    </xf>
    <xf numFmtId="0" fontId="15" fillId="2" borderId="49" xfId="0" applyFont="1" applyFill="1" applyBorder="1" applyAlignment="1"/>
    <xf numFmtId="0" fontId="15" fillId="2" borderId="43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5" fillId="17" borderId="49" xfId="0" applyFont="1" applyFill="1" applyBorder="1" applyAlignment="1"/>
    <xf numFmtId="0" fontId="15" fillId="17" borderId="43" xfId="0" applyFont="1" applyFill="1" applyBorder="1" applyAlignment="1"/>
    <xf numFmtId="0" fontId="2" fillId="17" borderId="1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2" fillId="17" borderId="4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3" fontId="0" fillId="17" borderId="23" xfId="0" applyNumberFormat="1" applyFont="1" applyFill="1" applyBorder="1"/>
    <xf numFmtId="3" fontId="0" fillId="17" borderId="42" xfId="0" applyNumberFormat="1" applyFont="1" applyFill="1" applyBorder="1"/>
    <xf numFmtId="0" fontId="0" fillId="0" borderId="39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left" vertical="center" wrapText="1" indent="1"/>
    </xf>
    <xf numFmtId="0" fontId="8" fillId="17" borderId="22" xfId="0" applyFont="1" applyFill="1" applyBorder="1" applyAlignment="1">
      <alignment horizontal="center"/>
    </xf>
    <xf numFmtId="9" fontId="0" fillId="0" borderId="1" xfId="1" applyFont="1" applyBorder="1" applyAlignment="1">
      <alignment horizontal="right"/>
    </xf>
    <xf numFmtId="9" fontId="8" fillId="0" borderId="23" xfId="1" applyFont="1" applyFill="1" applyBorder="1" applyAlignment="1">
      <alignment horizontal="right"/>
    </xf>
    <xf numFmtId="9" fontId="0" fillId="17" borderId="42" xfId="1" applyFont="1" applyFill="1" applyBorder="1"/>
    <xf numFmtId="3" fontId="0" fillId="0" borderId="1" xfId="0" applyNumberFormat="1" applyFont="1" applyBorder="1" applyAlignment="1">
      <alignment horizontal="right"/>
    </xf>
    <xf numFmtId="0" fontId="8" fillId="8" borderId="22" xfId="0" applyNumberFormat="1" applyFont="1" applyFill="1" applyBorder="1"/>
    <xf numFmtId="0" fontId="37" fillId="0" borderId="48" xfId="0" applyFont="1" applyFill="1" applyBorder="1" applyAlignment="1">
      <alignment horizontal="center" vertical="center"/>
    </xf>
    <xf numFmtId="9" fontId="1" fillId="0" borderId="47" xfId="1" applyFont="1" applyBorder="1" applyAlignment="1">
      <alignment horizontal="right"/>
    </xf>
    <xf numFmtId="0" fontId="1" fillId="0" borderId="1" xfId="0" applyFont="1" applyBorder="1"/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39" xfId="0" applyNumberFormat="1" applyFont="1" applyFill="1" applyBorder="1" applyAlignment="1">
      <alignment horizontal="right"/>
    </xf>
    <xf numFmtId="9" fontId="1" fillId="0" borderId="45" xfId="1" applyFont="1" applyBorder="1" applyAlignment="1">
      <alignment horizontal="right"/>
    </xf>
    <xf numFmtId="0" fontId="1" fillId="0" borderId="2" xfId="0" applyFont="1" applyBorder="1"/>
    <xf numFmtId="0" fontId="1" fillId="0" borderId="2" xfId="0" applyNumberFormat="1" applyFont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3" borderId="23" xfId="0" applyNumberFormat="1" applyFont="1" applyFill="1" applyBorder="1"/>
    <xf numFmtId="0" fontId="2" fillId="8" borderId="22" xfId="0" applyNumberFormat="1" applyFont="1" applyFill="1" applyBorder="1"/>
    <xf numFmtId="9" fontId="1" fillId="8" borderId="47" xfId="1" applyFont="1" applyFill="1" applyBorder="1"/>
    <xf numFmtId="0" fontId="1" fillId="0" borderId="0" xfId="0" applyNumberFormat="1" applyFont="1"/>
    <xf numFmtId="0" fontId="1" fillId="0" borderId="39" xfId="0" applyNumberFormat="1" applyFont="1" applyFill="1" applyBorder="1" applyAlignment="1">
      <alignment horizontal="right"/>
    </xf>
    <xf numFmtId="9" fontId="8" fillId="2" borderId="23" xfId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39" xfId="0" applyFont="1" applyFill="1" applyBorder="1" applyAlignment="1">
      <alignment horizontal="left" vertical="center" wrapText="1" indent="1"/>
    </xf>
    <xf numFmtId="3" fontId="44" fillId="0" borderId="1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 indent="1"/>
    </xf>
    <xf numFmtId="3" fontId="44" fillId="0" borderId="2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 wrapText="1" indent="1"/>
    </xf>
    <xf numFmtId="0" fontId="8" fillId="2" borderId="48" xfId="0" applyFont="1" applyFill="1" applyBorder="1" applyAlignment="1">
      <alignment horizontal="center"/>
    </xf>
    <xf numFmtId="1" fontId="19" fillId="13" borderId="23" xfId="0" applyNumberFormat="1" applyFont="1" applyFill="1" applyBorder="1" applyAlignment="1">
      <alignment horizontal="center"/>
    </xf>
    <xf numFmtId="1" fontId="0" fillId="13" borderId="3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3" borderId="2" xfId="0" applyNumberForma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8" borderId="52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3" fontId="38" fillId="0" borderId="54" xfId="0" applyNumberFormat="1" applyFont="1" applyFill="1" applyBorder="1" applyAlignment="1">
      <alignment horizontal="right"/>
    </xf>
    <xf numFmtId="9" fontId="0" fillId="0" borderId="55" xfId="1" applyFont="1" applyBorder="1" applyAlignment="1">
      <alignment horizontal="right"/>
    </xf>
    <xf numFmtId="9" fontId="0" fillId="0" borderId="56" xfId="1" applyFont="1" applyBorder="1" applyAlignment="1">
      <alignment horizontal="right"/>
    </xf>
    <xf numFmtId="9" fontId="0" fillId="0" borderId="57" xfId="1" applyFont="1" applyBorder="1" applyAlignment="1">
      <alignment horizontal="right"/>
    </xf>
    <xf numFmtId="0" fontId="8" fillId="12" borderId="24" xfId="0" applyNumberFormat="1" applyFont="1" applyFill="1" applyBorder="1" applyAlignment="1">
      <alignment horizontal="right"/>
    </xf>
    <xf numFmtId="0" fontId="8" fillId="12" borderId="23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 vertical="center"/>
    </xf>
    <xf numFmtId="1" fontId="9" fillId="9" borderId="18" xfId="0" applyNumberFormat="1" applyFont="1" applyFill="1" applyBorder="1" applyAlignment="1">
      <alignment wrapText="1"/>
    </xf>
    <xf numFmtId="1" fontId="9" fillId="3" borderId="18" xfId="0" applyNumberFormat="1" applyFont="1" applyFill="1" applyBorder="1" applyAlignment="1">
      <alignment wrapText="1"/>
    </xf>
    <xf numFmtId="1" fontId="22" fillId="9" borderId="18" xfId="0" applyNumberFormat="1" applyFont="1" applyFill="1" applyBorder="1" applyAlignment="1">
      <alignment wrapText="1"/>
    </xf>
    <xf numFmtId="1" fontId="22" fillId="3" borderId="18" xfId="0" applyNumberFormat="1" applyFont="1" applyFill="1" applyBorder="1" applyAlignment="1">
      <alignment wrapText="1"/>
    </xf>
    <xf numFmtId="3" fontId="17" fillId="0" borderId="23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8" fillId="3" borderId="23" xfId="0" applyNumberFormat="1" applyFont="1" applyFill="1" applyBorder="1"/>
    <xf numFmtId="3" fontId="0" fillId="17" borderId="42" xfId="0" applyNumberFormat="1" applyFill="1" applyBorder="1"/>
    <xf numFmtId="0" fontId="1" fillId="12" borderId="2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/>
    </xf>
    <xf numFmtId="3" fontId="44" fillId="0" borderId="3" xfId="0" applyNumberFormat="1" applyFont="1" applyFill="1" applyBorder="1" applyAlignment="1">
      <alignment horizontal="right" vertical="center"/>
    </xf>
    <xf numFmtId="0" fontId="14" fillId="12" borderId="22" xfId="0" applyFont="1" applyFill="1" applyBorder="1" applyAlignment="1">
      <alignment horizontal="center"/>
    </xf>
    <xf numFmtId="0" fontId="0" fillId="12" borderId="24" xfId="0" applyNumberFormat="1" applyFont="1" applyFill="1" applyBorder="1" applyAlignment="1">
      <alignment horizontal="right"/>
    </xf>
    <xf numFmtId="3" fontId="0" fillId="12" borderId="24" xfId="0" applyNumberFormat="1" applyFont="1" applyFill="1" applyBorder="1" applyAlignment="1">
      <alignment horizontal="right"/>
    </xf>
    <xf numFmtId="0" fontId="32" fillId="0" borderId="0" xfId="0" applyFont="1" applyFill="1"/>
    <xf numFmtId="0" fontId="4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0" fillId="0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2" fillId="19" borderId="1" xfId="0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40" fillId="20" borderId="1" xfId="0" applyFont="1" applyFill="1" applyBorder="1" applyAlignment="1">
      <alignment horizontal="center" vertical="center"/>
    </xf>
    <xf numFmtId="1" fontId="47" fillId="21" borderId="2" xfId="0" applyNumberFormat="1" applyFont="1" applyFill="1" applyBorder="1" applyAlignment="1">
      <alignment horizontal="center" vertical="center"/>
    </xf>
    <xf numFmtId="1" fontId="47" fillId="21" borderId="3" xfId="0" applyNumberFormat="1" applyFont="1" applyFill="1" applyBorder="1" applyAlignment="1">
      <alignment horizontal="center" vertical="center"/>
    </xf>
    <xf numFmtId="9" fontId="22" fillId="19" borderId="2" xfId="0" applyNumberFormat="1" applyFont="1" applyFill="1" applyBorder="1" applyAlignment="1">
      <alignment horizontal="center" vertical="center"/>
    </xf>
    <xf numFmtId="0" fontId="22" fillId="19" borderId="3" xfId="0" applyNumberFormat="1" applyFont="1" applyFill="1" applyBorder="1" applyAlignment="1">
      <alignment horizontal="center" vertical="center"/>
    </xf>
    <xf numFmtId="0" fontId="22" fillId="19" borderId="2" xfId="0" quotePrefix="1" applyNumberFormat="1" applyFont="1" applyFill="1" applyBorder="1" applyAlignment="1">
      <alignment horizontal="center" vertical="center"/>
    </xf>
    <xf numFmtId="0" fontId="22" fillId="19" borderId="3" xfId="0" quotePrefix="1" applyNumberFormat="1" applyFont="1" applyFill="1" applyBorder="1" applyAlignment="1">
      <alignment horizontal="center" vertical="center"/>
    </xf>
    <xf numFmtId="0" fontId="22" fillId="21" borderId="2" xfId="0" applyFont="1" applyFill="1" applyBorder="1" applyAlignment="1">
      <alignment horizontal="center" vertical="center"/>
    </xf>
    <xf numFmtId="0" fontId="22" fillId="21" borderId="3" xfId="0" applyFont="1" applyFill="1" applyBorder="1" applyAlignment="1">
      <alignment horizontal="center" vertical="center"/>
    </xf>
    <xf numFmtId="0" fontId="22" fillId="19" borderId="2" xfId="0" applyFont="1" applyFill="1" applyBorder="1" applyAlignment="1">
      <alignment horizontal="center" vertical="center"/>
    </xf>
    <xf numFmtId="0" fontId="22" fillId="19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" fontId="45" fillId="18" borderId="2" xfId="0" applyNumberFormat="1" applyFont="1" applyFill="1" applyBorder="1" applyAlignment="1">
      <alignment horizontal="center" vertical="center"/>
    </xf>
    <xf numFmtId="1" fontId="45" fillId="18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5" fillId="18" borderId="2" xfId="0" applyNumberFormat="1" applyFont="1" applyFill="1" applyBorder="1" applyAlignment="1">
      <alignment horizontal="center" vertical="center"/>
    </xf>
    <xf numFmtId="164" fontId="45" fillId="18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" fontId="7" fillId="6" borderId="11" xfId="0" quotePrefix="1" applyNumberFormat="1" applyFont="1" applyFill="1" applyBorder="1" applyAlignment="1">
      <alignment horizontal="center"/>
    </xf>
    <xf numFmtId="17" fontId="7" fillId="6" borderId="12" xfId="0" quotePrefix="1" applyNumberFormat="1" applyFont="1" applyFill="1" applyBorder="1" applyAlignment="1">
      <alignment horizontal="center"/>
    </xf>
    <xf numFmtId="17" fontId="7" fillId="6" borderId="13" xfId="0" quotePrefix="1" applyNumberFormat="1" applyFont="1" applyFill="1" applyBorder="1" applyAlignment="1">
      <alignment horizontal="center"/>
    </xf>
    <xf numFmtId="17" fontId="7" fillId="6" borderId="11" xfId="0" applyNumberFormat="1" applyFont="1" applyFill="1" applyBorder="1" applyAlignment="1">
      <alignment horizontal="center"/>
    </xf>
    <xf numFmtId="17" fontId="7" fillId="6" borderId="12" xfId="0" applyNumberFormat="1" applyFont="1" applyFill="1" applyBorder="1" applyAlignment="1">
      <alignment horizontal="center"/>
    </xf>
    <xf numFmtId="17" fontId="7" fillId="6" borderId="13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15" fillId="12" borderId="33" xfId="0" applyFont="1" applyFill="1" applyBorder="1" applyAlignment="1">
      <alignment horizontal="center"/>
    </xf>
    <xf numFmtId="0" fontId="15" fillId="12" borderId="29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34" xfId="0" applyFont="1" applyFill="1" applyBorder="1" applyAlignment="1">
      <alignment horizont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14" fillId="12" borderId="33" xfId="0" applyFont="1" applyFill="1" applyBorder="1" applyAlignment="1">
      <alignment horizontal="center"/>
    </xf>
    <xf numFmtId="0" fontId="15" fillId="12" borderId="49" xfId="0" applyFont="1" applyFill="1" applyBorder="1" applyAlignment="1">
      <alignment horizontal="center"/>
    </xf>
    <xf numFmtId="0" fontId="15" fillId="12" borderId="43" xfId="0" applyFont="1" applyFill="1" applyBorder="1" applyAlignment="1">
      <alignment horizontal="center"/>
    </xf>
    <xf numFmtId="0" fontId="15" fillId="12" borderId="31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5" fillId="2" borderId="33" xfId="0" applyFont="1" applyFill="1" applyBorder="1" applyAlignment="1">
      <alignment horizontal="center"/>
    </xf>
    <xf numFmtId="0" fontId="36" fillId="2" borderId="31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 vertical="center"/>
    </xf>
    <xf numFmtId="0" fontId="36" fillId="3" borderId="35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2" fillId="17" borderId="43" xfId="0" applyFont="1" applyFill="1" applyBorder="1" applyAlignment="1">
      <alignment horizontal="center"/>
    </xf>
    <xf numFmtId="0" fontId="2" fillId="17" borderId="44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7" borderId="29" xfId="0" applyFont="1" applyFill="1" applyBorder="1" applyAlignment="1">
      <alignment horizontal="center"/>
    </xf>
    <xf numFmtId="0" fontId="36" fillId="17" borderId="31" xfId="0" applyFont="1" applyFill="1" applyBorder="1" applyAlignment="1">
      <alignment horizontal="center" vertical="center"/>
    </xf>
    <xf numFmtId="0" fontId="36" fillId="17" borderId="35" xfId="0" applyFont="1" applyFill="1" applyBorder="1" applyAlignment="1">
      <alignment horizontal="center" vertical="center"/>
    </xf>
    <xf numFmtId="0" fontId="15" fillId="17" borderId="31" xfId="0" applyFont="1" applyFill="1" applyBorder="1" applyAlignment="1">
      <alignment horizontal="center"/>
    </xf>
    <xf numFmtId="0" fontId="15" fillId="17" borderId="4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3" fillId="6" borderId="50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_Hoja1" xfId="2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33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Hoja2!$E$5</c:f>
              <c:strCache>
                <c:ptCount val="1"/>
                <c:pt idx="0">
                  <c:v>Porcentaje de niños menores de 3 años con suplementación de hierro y/o MN</c:v>
                </c:pt>
              </c:strCache>
            </c:strRef>
          </c:tx>
          <c:marker>
            <c:symbol val="none"/>
          </c:marker>
          <c:cat>
            <c:strRef>
              <c:f>Hoja2!$F$3:$Q$4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Hoja2!$F$5:$Q$5</c:f>
              <c:numCache>
                <c:formatCode>0.0</c:formatCode>
                <c:ptCount val="12"/>
                <c:pt idx="0">
                  <c:v>1.257861635220126</c:v>
                </c:pt>
                <c:pt idx="1">
                  <c:v>3.459119496855346</c:v>
                </c:pt>
                <c:pt idx="2">
                  <c:v>5.1362683438155132</c:v>
                </c:pt>
                <c:pt idx="3">
                  <c:v>4.9266247379454926</c:v>
                </c:pt>
                <c:pt idx="4">
                  <c:v>3.9832285115303985</c:v>
                </c:pt>
                <c:pt idx="5">
                  <c:v>1.7819706498951779</c:v>
                </c:pt>
                <c:pt idx="6">
                  <c:v>1.6771488469601679</c:v>
                </c:pt>
                <c:pt idx="7">
                  <c:v>3.7735849056603774</c:v>
                </c:pt>
                <c:pt idx="8">
                  <c:v>3.459119496855346</c:v>
                </c:pt>
                <c:pt idx="9">
                  <c:v>3.3542976939203357</c:v>
                </c:pt>
                <c:pt idx="10">
                  <c:v>2.4109014675052411</c:v>
                </c:pt>
                <c:pt idx="11">
                  <c:v>4.2976939203354299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Hoja2!$E$6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Hoja2!$F$3:$Q$4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Hoja2!$F$6:$Q$6</c:f>
              <c:numCache>
                <c:formatCode>0.0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859176"/>
        <c:axId val="527863488"/>
      </c:lineChart>
      <c:catAx>
        <c:axId val="527859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7863488"/>
        <c:crosses val="autoZero"/>
        <c:auto val="1"/>
        <c:lblAlgn val="ctr"/>
        <c:lblOffset val="100"/>
        <c:noMultiLvlLbl val="0"/>
      </c:catAx>
      <c:valAx>
        <c:axId val="527863488"/>
        <c:scaling>
          <c:orientation val="minMax"/>
        </c:scaling>
        <c:delete val="1"/>
        <c:axPos val="l"/>
        <c:majorGridlines/>
        <c:numFmt formatCode="0.0" sourceLinked="1"/>
        <c:majorTickMark val="out"/>
        <c:minorTickMark val="none"/>
        <c:tickLblPos val="nextTo"/>
        <c:crossAx val="527859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Hoja2!$E$7</c:f>
              <c:strCache>
                <c:ptCount val="1"/>
                <c:pt idx="0">
                  <c:v>Porcentaje de recién nacidos con 2 controles CRED</c:v>
                </c:pt>
              </c:strCache>
            </c:strRef>
          </c:tx>
          <c:cat>
            <c:strRef>
              <c:f>Hoja2!$F$3:$Q$4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Hoja2!$F$7:$Q$7</c:f>
              <c:numCache>
                <c:formatCode>0.0</c:formatCode>
                <c:ptCount val="12"/>
                <c:pt idx="0">
                  <c:v>70.270270270270274</c:v>
                </c:pt>
                <c:pt idx="1">
                  <c:v>63.636363636363633</c:v>
                </c:pt>
                <c:pt idx="2">
                  <c:v>74.358974358974365</c:v>
                </c:pt>
                <c:pt idx="3">
                  <c:v>75</c:v>
                </c:pt>
                <c:pt idx="4">
                  <c:v>46.666666666666664</c:v>
                </c:pt>
                <c:pt idx="5">
                  <c:v>45</c:v>
                </c:pt>
                <c:pt idx="6">
                  <c:v>77.777777777777786</c:v>
                </c:pt>
                <c:pt idx="7">
                  <c:v>86.842105263157904</c:v>
                </c:pt>
                <c:pt idx="8">
                  <c:v>75</c:v>
                </c:pt>
                <c:pt idx="9">
                  <c:v>82.142857142857139</c:v>
                </c:pt>
                <c:pt idx="10">
                  <c:v>66.666666666666657</c:v>
                </c:pt>
                <c:pt idx="11">
                  <c:v>71.428571428571431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Hoja2!$E$8</c:f>
              <c:strCache>
                <c:ptCount val="1"/>
              </c:strCache>
            </c:strRef>
          </c:tx>
          <c:cat>
            <c:strRef>
              <c:f>Hoja2!$F$3:$Q$4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Hoja2!$F$8:$Q$8</c:f>
              <c:numCache>
                <c:formatCode>0.0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862312"/>
        <c:axId val="527860744"/>
      </c:lineChart>
      <c:catAx>
        <c:axId val="52786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7860744"/>
        <c:crosses val="autoZero"/>
        <c:auto val="1"/>
        <c:lblAlgn val="ctr"/>
        <c:lblOffset val="100"/>
        <c:noMultiLvlLbl val="0"/>
      </c:catAx>
      <c:valAx>
        <c:axId val="527860744"/>
        <c:scaling>
          <c:orientation val="minMax"/>
        </c:scaling>
        <c:delete val="1"/>
        <c:axPos val="l"/>
        <c:majorGridlines/>
        <c:numFmt formatCode="0.0" sourceLinked="1"/>
        <c:majorTickMark val="out"/>
        <c:minorTickMark val="none"/>
        <c:tickLblPos val="nextTo"/>
        <c:crossAx val="527862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Hoja2!$E$9</c:f>
              <c:strCache>
                <c:ptCount val="1"/>
                <c:pt idx="0">
                  <c:v>Porcentaje de gestantes con atención prenatal reenfocada</c:v>
                </c:pt>
              </c:strCache>
            </c:strRef>
          </c:tx>
          <c:marker>
            <c:symbol val="none"/>
          </c:marker>
          <c:cat>
            <c:strRef>
              <c:f>Hoja2!$F$3:$Q$4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Hoja2!$F$9:$Q$9</c:f>
              <c:numCache>
                <c:formatCode>0.0</c:formatCode>
                <c:ptCount val="12"/>
                <c:pt idx="0">
                  <c:v>41.666666666666671</c:v>
                </c:pt>
                <c:pt idx="1">
                  <c:v>35.714285714285715</c:v>
                </c:pt>
                <c:pt idx="2">
                  <c:v>50</c:v>
                </c:pt>
                <c:pt idx="3">
                  <c:v>61.53846153846154</c:v>
                </c:pt>
                <c:pt idx="4">
                  <c:v>39.130434782608695</c:v>
                </c:pt>
                <c:pt idx="5">
                  <c:v>44.444444444444443</c:v>
                </c:pt>
                <c:pt idx="6">
                  <c:v>33.333333333333329</c:v>
                </c:pt>
                <c:pt idx="7">
                  <c:v>40</c:v>
                </c:pt>
                <c:pt idx="8">
                  <c:v>56.25</c:v>
                </c:pt>
                <c:pt idx="9">
                  <c:v>66.666666666666657</c:v>
                </c:pt>
                <c:pt idx="10">
                  <c:v>68.181818181818173</c:v>
                </c:pt>
                <c:pt idx="11">
                  <c:v>65.217391304347828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Hoja2!$E$10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Hoja2!$F$3:$Q$4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Hoja2!$F$10:$Q$10</c:f>
              <c:numCache>
                <c:formatCode>0.0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860352"/>
        <c:axId val="527857608"/>
      </c:lineChart>
      <c:catAx>
        <c:axId val="52786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7857608"/>
        <c:crosses val="autoZero"/>
        <c:auto val="1"/>
        <c:lblAlgn val="ctr"/>
        <c:lblOffset val="100"/>
        <c:noMultiLvlLbl val="0"/>
      </c:catAx>
      <c:valAx>
        <c:axId val="527857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278603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342900</xdr:colOff>
      <xdr:row>1</xdr:row>
      <xdr:rowOff>169500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36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342900</xdr:colOff>
      <xdr:row>1</xdr:row>
      <xdr:rowOff>169500</xdr:rowOff>
    </xdr:to>
    <xdr:pic>
      <xdr:nvPicPr>
        <xdr:cNvPr id="2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57325" cy="36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4</xdr:row>
      <xdr:rowOff>9524</xdr:rowOff>
    </xdr:from>
    <xdr:to>
      <xdr:col>23</xdr:col>
      <xdr:colOff>247650</xdr:colOff>
      <xdr:row>5</xdr:row>
      <xdr:rowOff>438150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250030</xdr:colOff>
      <xdr:row>6</xdr:row>
      <xdr:rowOff>51196</xdr:rowOff>
    </xdr:from>
    <xdr:to>
      <xdr:col>23</xdr:col>
      <xdr:colOff>250030</xdr:colOff>
      <xdr:row>7</xdr:row>
      <xdr:rowOff>392906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238124</xdr:colOff>
      <xdr:row>8</xdr:row>
      <xdr:rowOff>63102</xdr:rowOff>
    </xdr:from>
    <xdr:to>
      <xdr:col>23</xdr:col>
      <xdr:colOff>238124</xdr:colOff>
      <xdr:row>9</xdr:row>
      <xdr:rowOff>476250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FF00"/>
  </sheetPr>
  <dimension ref="A1:AI27"/>
  <sheetViews>
    <sheetView tabSelected="1" topLeftCell="E1" zoomScale="70" zoomScaleNormal="70" workbookViewId="0">
      <selection activeCell="E2" sqref="E2"/>
    </sheetView>
  </sheetViews>
  <sheetFormatPr baseColWidth="10" defaultRowHeight="23.25" x14ac:dyDescent="0.2"/>
  <cols>
    <col min="1" max="1" width="13.7109375" style="1" hidden="1" customWidth="1"/>
    <col min="2" max="2" width="23.42578125" style="1" hidden="1" customWidth="1"/>
    <col min="3" max="3" width="24.28515625" style="1" hidden="1" customWidth="1"/>
    <col min="4" max="4" width="25.140625" style="1" hidden="1" customWidth="1"/>
    <col min="5" max="5" width="20.28515625" style="1" customWidth="1"/>
    <col min="6" max="6" width="14" style="1" customWidth="1"/>
    <col min="7" max="7" width="43.28515625" style="7" customWidth="1"/>
    <col min="8" max="18" width="8.7109375" style="137" customWidth="1"/>
    <col min="19" max="19" width="8.42578125" style="137" customWidth="1"/>
    <col min="20" max="21" width="8.7109375" style="3" customWidth="1"/>
    <col min="22" max="22" width="11.7109375" style="3" customWidth="1"/>
    <col min="23" max="23" width="9.85546875" style="3" customWidth="1"/>
    <col min="24" max="24" width="10" style="3" customWidth="1"/>
    <col min="25" max="25" width="9.42578125" style="3" customWidth="1"/>
    <col min="26" max="30" width="8.7109375" style="3" customWidth="1"/>
    <col min="31" max="31" width="10.85546875" style="3" bestFit="1" customWidth="1"/>
    <col min="32" max="32" width="8.7109375" style="3" customWidth="1"/>
    <col min="33" max="34" width="17.7109375" style="8" customWidth="1"/>
    <col min="35" max="35" width="18.7109375" style="172" bestFit="1" customWidth="1"/>
    <col min="36" max="16384" width="11.42578125" style="1"/>
  </cols>
  <sheetData>
    <row r="1" spans="1:35" ht="26.25" x14ac:dyDescent="0.4">
      <c r="E1" s="72" t="s">
        <v>215</v>
      </c>
    </row>
    <row r="3" spans="1:35" ht="12.75" customHeight="1" x14ac:dyDescent="0.2">
      <c r="A3" s="260" t="s">
        <v>25</v>
      </c>
      <c r="B3" s="262" t="s">
        <v>26</v>
      </c>
      <c r="C3" s="263"/>
      <c r="D3" s="260" t="s">
        <v>27</v>
      </c>
      <c r="E3" s="260" t="s">
        <v>1</v>
      </c>
      <c r="F3" s="260" t="s">
        <v>0</v>
      </c>
      <c r="G3" s="260" t="s">
        <v>35</v>
      </c>
      <c r="H3" s="272" t="s">
        <v>12</v>
      </c>
      <c r="I3" s="272"/>
      <c r="J3" s="272" t="s">
        <v>13</v>
      </c>
      <c r="K3" s="272"/>
      <c r="L3" s="272" t="s">
        <v>14</v>
      </c>
      <c r="M3" s="272"/>
      <c r="N3" s="272" t="s">
        <v>15</v>
      </c>
      <c r="O3" s="272"/>
      <c r="P3" s="272" t="s">
        <v>16</v>
      </c>
      <c r="Q3" s="272"/>
      <c r="R3" s="272" t="s">
        <v>17</v>
      </c>
      <c r="S3" s="272"/>
      <c r="T3" s="271" t="s">
        <v>18</v>
      </c>
      <c r="U3" s="271"/>
      <c r="V3" s="271" t="s">
        <v>19</v>
      </c>
      <c r="W3" s="271"/>
      <c r="X3" s="271" t="s">
        <v>20</v>
      </c>
      <c r="Y3" s="271"/>
      <c r="Z3" s="271" t="s">
        <v>21</v>
      </c>
      <c r="AA3" s="271"/>
      <c r="AB3" s="271" t="s">
        <v>22</v>
      </c>
      <c r="AC3" s="271"/>
      <c r="AD3" s="271" t="s">
        <v>23</v>
      </c>
      <c r="AE3" s="271"/>
      <c r="AF3" s="266" t="s">
        <v>140</v>
      </c>
      <c r="AG3" s="266"/>
      <c r="AH3" s="247"/>
      <c r="AI3" s="246" t="s">
        <v>11</v>
      </c>
    </row>
    <row r="4" spans="1:35" x14ac:dyDescent="0.2">
      <c r="A4" s="261"/>
      <c r="B4" s="4" t="s">
        <v>28</v>
      </c>
      <c r="C4" s="4" t="s">
        <v>29</v>
      </c>
      <c r="D4" s="261"/>
      <c r="E4" s="261"/>
      <c r="F4" s="261"/>
      <c r="G4" s="261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66"/>
      <c r="AG4" s="266"/>
      <c r="AH4" s="247" t="s">
        <v>202</v>
      </c>
      <c r="AI4" s="246">
        <v>2016</v>
      </c>
    </row>
    <row r="5" spans="1:35" ht="43.5" customHeight="1" x14ac:dyDescent="0.2">
      <c r="A5" s="5" t="s">
        <v>31</v>
      </c>
      <c r="B5" s="273"/>
      <c r="C5" s="273" t="s">
        <v>30</v>
      </c>
      <c r="D5" s="275" t="s">
        <v>32</v>
      </c>
      <c r="E5" s="276" t="s">
        <v>24</v>
      </c>
      <c r="F5" s="264" t="s">
        <v>2</v>
      </c>
      <c r="G5" s="6" t="s">
        <v>33</v>
      </c>
      <c r="H5" s="138">
        <v>12</v>
      </c>
      <c r="I5" s="267">
        <f>(H5/H6)*100</f>
        <v>1.257861635220126</v>
      </c>
      <c r="J5" s="138">
        <v>33</v>
      </c>
      <c r="K5" s="267">
        <f>(J5/J6)*100</f>
        <v>3.459119496855346</v>
      </c>
      <c r="L5" s="138">
        <v>49</v>
      </c>
      <c r="M5" s="267">
        <f>(L5/L6)*100</f>
        <v>5.1362683438155132</v>
      </c>
      <c r="N5" s="139">
        <v>47</v>
      </c>
      <c r="O5" s="267">
        <f>(N5/N6)*100</f>
        <v>4.9266247379454926</v>
      </c>
      <c r="P5" s="138">
        <v>38</v>
      </c>
      <c r="Q5" s="267">
        <f>(P5/P6)*100</f>
        <v>3.9832285115303985</v>
      </c>
      <c r="R5" s="138">
        <v>17</v>
      </c>
      <c r="S5" s="267">
        <f>(R5/R6)*100</f>
        <v>1.7819706498951779</v>
      </c>
      <c r="T5" s="138">
        <v>16</v>
      </c>
      <c r="U5" s="267">
        <f>(T5/T6)*100</f>
        <v>1.6771488469601679</v>
      </c>
      <c r="V5" s="138">
        <v>36</v>
      </c>
      <c r="W5" s="267">
        <f>(V5/V6)*100</f>
        <v>3.7735849056603774</v>
      </c>
      <c r="X5" s="138">
        <v>33</v>
      </c>
      <c r="Y5" s="267">
        <f>(X5/X6)*100</f>
        <v>3.459119496855346</v>
      </c>
      <c r="Z5" s="138">
        <v>32</v>
      </c>
      <c r="AA5" s="267">
        <f>(Z5/Z6)*100</f>
        <v>3.3542976939203357</v>
      </c>
      <c r="AB5" s="138">
        <v>23</v>
      </c>
      <c r="AC5" s="267">
        <f>(AB5/AB6)*100</f>
        <v>2.4109014675052411</v>
      </c>
      <c r="AD5" s="138">
        <v>41</v>
      </c>
      <c r="AE5" s="267">
        <f>(AD5/AD6)*100</f>
        <v>4.2976939203354299</v>
      </c>
      <c r="AF5" s="248">
        <f>H5+J5+L5+N5+P5+R5+T5+V5+X5+Z5+AB5+AD5</f>
        <v>377</v>
      </c>
      <c r="AG5" s="269">
        <f>(AF5/AF6)*100</f>
        <v>39.517819706498955</v>
      </c>
      <c r="AH5" s="250" t="s">
        <v>203</v>
      </c>
      <c r="AI5" s="252">
        <v>0.3599</v>
      </c>
    </row>
    <row r="6" spans="1:35" ht="36" customHeight="1" x14ac:dyDescent="0.2">
      <c r="A6" s="5" t="s">
        <v>31</v>
      </c>
      <c r="B6" s="274"/>
      <c r="C6" s="274"/>
      <c r="D6" s="275"/>
      <c r="E6" s="274"/>
      <c r="F6" s="265"/>
      <c r="G6" s="6" t="s">
        <v>34</v>
      </c>
      <c r="H6" s="138">
        <v>954</v>
      </c>
      <c r="I6" s="268"/>
      <c r="J6" s="138">
        <v>954</v>
      </c>
      <c r="K6" s="268"/>
      <c r="L6" s="138">
        <v>954</v>
      </c>
      <c r="M6" s="268"/>
      <c r="N6" s="139">
        <v>954</v>
      </c>
      <c r="O6" s="268"/>
      <c r="P6" s="138">
        <v>954</v>
      </c>
      <c r="Q6" s="268"/>
      <c r="R6" s="138">
        <v>954</v>
      </c>
      <c r="S6" s="268"/>
      <c r="T6" s="138">
        <v>954</v>
      </c>
      <c r="U6" s="268"/>
      <c r="V6" s="138">
        <v>954</v>
      </c>
      <c r="W6" s="268"/>
      <c r="X6" s="138">
        <v>954</v>
      </c>
      <c r="Y6" s="268"/>
      <c r="Z6" s="138">
        <v>954</v>
      </c>
      <c r="AA6" s="268"/>
      <c r="AB6" s="138">
        <v>954</v>
      </c>
      <c r="AC6" s="268"/>
      <c r="AD6" s="138">
        <v>954</v>
      </c>
      <c r="AE6" s="268"/>
      <c r="AF6" s="248">
        <v>954</v>
      </c>
      <c r="AG6" s="270"/>
      <c r="AH6" s="251"/>
      <c r="AI6" s="253"/>
    </row>
    <row r="7" spans="1:35" ht="45" customHeight="1" x14ac:dyDescent="0.2">
      <c r="A7" s="5" t="s">
        <v>31</v>
      </c>
      <c r="B7" s="273"/>
      <c r="C7" s="273" t="s">
        <v>30</v>
      </c>
      <c r="D7" s="275" t="s">
        <v>32</v>
      </c>
      <c r="E7" s="276" t="s">
        <v>6</v>
      </c>
      <c r="F7" s="264" t="s">
        <v>2</v>
      </c>
      <c r="G7" s="6" t="s">
        <v>38</v>
      </c>
      <c r="H7" s="138">
        <v>26</v>
      </c>
      <c r="I7" s="267">
        <f>(H7/H8)*100</f>
        <v>70.270270270270274</v>
      </c>
      <c r="J7" s="138">
        <v>28</v>
      </c>
      <c r="K7" s="267">
        <f>(J7/J8)*100</f>
        <v>63.636363636363633</v>
      </c>
      <c r="L7" s="138">
        <v>29</v>
      </c>
      <c r="M7" s="267">
        <f>(L7/L8)*100</f>
        <v>74.358974358974365</v>
      </c>
      <c r="N7" s="139">
        <v>21</v>
      </c>
      <c r="O7" s="267">
        <f>(N7/N8)*100</f>
        <v>75</v>
      </c>
      <c r="P7" s="138">
        <v>14</v>
      </c>
      <c r="Q7" s="267">
        <f>(P7/P8)*100</f>
        <v>46.666666666666664</v>
      </c>
      <c r="R7" s="138">
        <v>9</v>
      </c>
      <c r="S7" s="267">
        <f>(R7/R8)*100</f>
        <v>45</v>
      </c>
      <c r="T7" s="138">
        <v>21</v>
      </c>
      <c r="U7" s="267">
        <f>(T7/T8)*100</f>
        <v>77.777777777777786</v>
      </c>
      <c r="V7" s="138">
        <v>33</v>
      </c>
      <c r="W7" s="267">
        <f>(V7/V8)*100</f>
        <v>86.842105263157904</v>
      </c>
      <c r="X7" s="138">
        <v>18</v>
      </c>
      <c r="Y7" s="267">
        <f>(X7/X8)*100</f>
        <v>75</v>
      </c>
      <c r="Z7" s="138">
        <v>23</v>
      </c>
      <c r="AA7" s="267">
        <f>(Z7/Z8)*100</f>
        <v>82.142857142857139</v>
      </c>
      <c r="AB7" s="138">
        <v>16</v>
      </c>
      <c r="AC7" s="267">
        <f>(AB7/AB8)*100</f>
        <v>66.666666666666657</v>
      </c>
      <c r="AD7" s="138">
        <v>20</v>
      </c>
      <c r="AE7" s="267">
        <f>(AD7/AD8)*100</f>
        <v>71.428571428571431</v>
      </c>
      <c r="AF7" s="248">
        <f>H7+J7+L7+N7+P7+R7+T7+V7+X7+Z7+AB7+AD7</f>
        <v>258</v>
      </c>
      <c r="AG7" s="269">
        <f>(AF7/AF8)*100</f>
        <v>70.299727520435979</v>
      </c>
      <c r="AH7" s="250" t="s">
        <v>204</v>
      </c>
      <c r="AI7" s="252" t="s">
        <v>205</v>
      </c>
    </row>
    <row r="8" spans="1:35" ht="33.75" customHeight="1" x14ac:dyDescent="0.2">
      <c r="A8" s="5" t="s">
        <v>31</v>
      </c>
      <c r="B8" s="274"/>
      <c r="C8" s="274"/>
      <c r="D8" s="275"/>
      <c r="E8" s="274"/>
      <c r="F8" s="265"/>
      <c r="G8" s="6" t="s">
        <v>39</v>
      </c>
      <c r="H8" s="139">
        <v>37</v>
      </c>
      <c r="I8" s="268"/>
      <c r="J8" s="139">
        <v>44</v>
      </c>
      <c r="K8" s="268"/>
      <c r="L8" s="138">
        <v>39</v>
      </c>
      <c r="M8" s="268"/>
      <c r="N8" s="139">
        <v>28</v>
      </c>
      <c r="O8" s="268"/>
      <c r="P8" s="138">
        <v>30</v>
      </c>
      <c r="Q8" s="268"/>
      <c r="R8" s="138">
        <v>20</v>
      </c>
      <c r="S8" s="268"/>
      <c r="T8" s="138">
        <v>27</v>
      </c>
      <c r="U8" s="268"/>
      <c r="V8" s="138">
        <v>38</v>
      </c>
      <c r="W8" s="268"/>
      <c r="X8" s="138">
        <v>24</v>
      </c>
      <c r="Y8" s="268"/>
      <c r="Z8" s="138">
        <v>28</v>
      </c>
      <c r="AA8" s="268"/>
      <c r="AB8" s="138">
        <v>24</v>
      </c>
      <c r="AC8" s="268"/>
      <c r="AD8" s="138">
        <v>28</v>
      </c>
      <c r="AE8" s="268"/>
      <c r="AF8" s="248">
        <f>H8+J8+L8+N8+P8+R8+T8+V8+X8+Z8+AB8+AD8</f>
        <v>367</v>
      </c>
      <c r="AG8" s="270"/>
      <c r="AH8" s="251"/>
      <c r="AI8" s="253"/>
    </row>
    <row r="9" spans="1:35" ht="55.5" customHeight="1" x14ac:dyDescent="0.2">
      <c r="A9" s="5" t="s">
        <v>31</v>
      </c>
      <c r="B9" s="273"/>
      <c r="C9" s="273" t="s">
        <v>30</v>
      </c>
      <c r="D9" s="275" t="s">
        <v>32</v>
      </c>
      <c r="E9" s="276" t="s">
        <v>8</v>
      </c>
      <c r="F9" s="282" t="s">
        <v>2</v>
      </c>
      <c r="G9" s="6" t="s">
        <v>42</v>
      </c>
      <c r="H9" s="138">
        <v>10</v>
      </c>
      <c r="I9" s="267">
        <f>(H9/H10)*100</f>
        <v>41.666666666666671</v>
      </c>
      <c r="J9" s="138">
        <v>10</v>
      </c>
      <c r="K9" s="267">
        <f>(J9/J10)*100</f>
        <v>35.714285714285715</v>
      </c>
      <c r="L9" s="138">
        <v>14</v>
      </c>
      <c r="M9" s="267">
        <f>(L9/L10)*100</f>
        <v>50</v>
      </c>
      <c r="N9" s="139">
        <v>8</v>
      </c>
      <c r="O9" s="267">
        <f>(N9/N10)*100</f>
        <v>61.53846153846154</v>
      </c>
      <c r="P9" s="138">
        <v>9</v>
      </c>
      <c r="Q9" s="267">
        <f>(P9/P10)*100</f>
        <v>39.130434782608695</v>
      </c>
      <c r="R9" s="138">
        <v>4</v>
      </c>
      <c r="S9" s="267">
        <f>(R9/R10)*100</f>
        <v>44.444444444444443</v>
      </c>
      <c r="T9" s="138">
        <v>4</v>
      </c>
      <c r="U9" s="267">
        <f>(T9/T10)*100</f>
        <v>33.333333333333329</v>
      </c>
      <c r="V9" s="138">
        <v>10</v>
      </c>
      <c r="W9" s="267">
        <f>(V9/V10)*100</f>
        <v>40</v>
      </c>
      <c r="X9" s="138">
        <v>9</v>
      </c>
      <c r="Y9" s="267">
        <f>(X9/X10)*100</f>
        <v>56.25</v>
      </c>
      <c r="Z9" s="138">
        <v>18</v>
      </c>
      <c r="AA9" s="267">
        <f>(Z9/Z10)*100</f>
        <v>66.666666666666657</v>
      </c>
      <c r="AB9" s="138">
        <v>15</v>
      </c>
      <c r="AC9" s="267">
        <f>(AB9/AB10)*100</f>
        <v>68.181818181818173</v>
      </c>
      <c r="AD9" s="138">
        <v>15</v>
      </c>
      <c r="AE9" s="267">
        <f>(AD9/AD10)*100</f>
        <v>65.217391304347828</v>
      </c>
      <c r="AF9" s="248">
        <f>H9+J9+L9+N9+P9+R9+T9+V9+X9+Z9+AB9+AD9</f>
        <v>126</v>
      </c>
      <c r="AG9" s="269">
        <f>(AF9/AF10)*100</f>
        <v>50.4</v>
      </c>
      <c r="AH9" s="250" t="s">
        <v>206</v>
      </c>
      <c r="AI9" s="252" t="s">
        <v>207</v>
      </c>
    </row>
    <row r="10" spans="1:35" ht="39" customHeight="1" x14ac:dyDescent="0.2">
      <c r="A10" s="5" t="s">
        <v>31</v>
      </c>
      <c r="B10" s="274"/>
      <c r="C10" s="274"/>
      <c r="D10" s="275"/>
      <c r="E10" s="274"/>
      <c r="F10" s="265"/>
      <c r="G10" s="6" t="s">
        <v>43</v>
      </c>
      <c r="H10" s="138">
        <v>24</v>
      </c>
      <c r="I10" s="268"/>
      <c r="J10" s="138">
        <v>28</v>
      </c>
      <c r="K10" s="268"/>
      <c r="L10" s="138">
        <v>28</v>
      </c>
      <c r="M10" s="268"/>
      <c r="N10" s="139">
        <v>13</v>
      </c>
      <c r="O10" s="268"/>
      <c r="P10" s="138">
        <v>23</v>
      </c>
      <c r="Q10" s="268"/>
      <c r="R10" s="138">
        <v>9</v>
      </c>
      <c r="S10" s="268"/>
      <c r="T10" s="138">
        <v>12</v>
      </c>
      <c r="U10" s="268"/>
      <c r="V10" s="138">
        <v>25</v>
      </c>
      <c r="W10" s="268"/>
      <c r="X10" s="138">
        <v>16</v>
      </c>
      <c r="Y10" s="268"/>
      <c r="Z10" s="138">
        <v>27</v>
      </c>
      <c r="AA10" s="268"/>
      <c r="AB10" s="138">
        <v>22</v>
      </c>
      <c r="AC10" s="268"/>
      <c r="AD10" s="138">
        <v>23</v>
      </c>
      <c r="AE10" s="268"/>
      <c r="AF10" s="248">
        <f>H10+J10+L10+N10+P10+R10+T10+V10+X10+Z10+AB10+AD10</f>
        <v>250</v>
      </c>
      <c r="AG10" s="270"/>
      <c r="AH10" s="251"/>
      <c r="AI10" s="253"/>
    </row>
    <row r="11" spans="1:35" s="7" customFormat="1" ht="43.5" customHeight="1" x14ac:dyDescent="0.2">
      <c r="A11" s="171" t="s">
        <v>31</v>
      </c>
      <c r="B11" s="264"/>
      <c r="C11" s="264" t="s">
        <v>30</v>
      </c>
      <c r="D11" s="281" t="s">
        <v>32</v>
      </c>
      <c r="E11" s="282" t="s">
        <v>9</v>
      </c>
      <c r="F11" s="282" t="s">
        <v>2</v>
      </c>
      <c r="G11" s="6" t="s">
        <v>44</v>
      </c>
      <c r="H11" s="139">
        <v>60</v>
      </c>
      <c r="I11" s="277">
        <f>(H11/H12)*100</f>
        <v>1.4120969639915275</v>
      </c>
      <c r="J11" s="139">
        <v>87</v>
      </c>
      <c r="K11" s="277">
        <f>(J11/J12)*100</f>
        <v>2.0475405977877146</v>
      </c>
      <c r="L11" s="139">
        <v>152</v>
      </c>
      <c r="M11" s="277">
        <f>(L11/L12)*100</f>
        <v>3.5773123087785361</v>
      </c>
      <c r="N11" s="139">
        <v>101</v>
      </c>
      <c r="O11" s="277">
        <f>(N11/N12)*100</f>
        <v>2.3770298893857378</v>
      </c>
      <c r="P11" s="139">
        <v>124</v>
      </c>
      <c r="Q11" s="277">
        <f>(P11/P12)*100</f>
        <v>2.9183337255824902</v>
      </c>
      <c r="R11" s="139">
        <v>85</v>
      </c>
      <c r="S11" s="277">
        <f>(R11/R12)*100</f>
        <v>2.0004706989879972</v>
      </c>
      <c r="T11" s="139">
        <v>176</v>
      </c>
      <c r="U11" s="277">
        <f>(T11/T12)*100</f>
        <v>4.1421510943751469</v>
      </c>
      <c r="V11" s="139">
        <v>13</v>
      </c>
      <c r="W11" s="277">
        <f>(V11/V12)*100</f>
        <v>0.30595434219816431</v>
      </c>
      <c r="X11" s="139">
        <v>92</v>
      </c>
      <c r="Y11" s="277">
        <f>(X11/X12)*100</f>
        <v>2.1652153447870091</v>
      </c>
      <c r="Z11" s="139">
        <v>95</v>
      </c>
      <c r="AA11" s="277">
        <f>(Z11/Z12)*100</f>
        <v>2.2358201929865853</v>
      </c>
      <c r="AB11" s="139">
        <v>107</v>
      </c>
      <c r="AC11" s="277">
        <f>(AB11/AB12)*100</f>
        <v>2.5182395857848907</v>
      </c>
      <c r="AD11" s="139">
        <v>91</v>
      </c>
      <c r="AE11" s="277">
        <f>(AD11/AD12)*100</f>
        <v>2.1416803953871502</v>
      </c>
      <c r="AF11" s="248">
        <f>H11+J11+L11+N11+P11+R11+T11+V11+X11+Z11+AB11+AD11</f>
        <v>1183</v>
      </c>
      <c r="AG11" s="269">
        <f>(AF11/AF12)*100</f>
        <v>27.841845140032952</v>
      </c>
      <c r="AH11" s="256" t="s">
        <v>208</v>
      </c>
      <c r="AI11" s="258" t="s">
        <v>209</v>
      </c>
    </row>
    <row r="12" spans="1:35" s="7" customFormat="1" ht="39" customHeight="1" x14ac:dyDescent="0.2">
      <c r="A12" s="171" t="s">
        <v>31</v>
      </c>
      <c r="B12" s="265"/>
      <c r="C12" s="265"/>
      <c r="D12" s="281"/>
      <c r="E12" s="265"/>
      <c r="F12" s="265"/>
      <c r="G12" s="6" t="s">
        <v>45</v>
      </c>
      <c r="H12" s="139">
        <v>4249</v>
      </c>
      <c r="I12" s="278"/>
      <c r="J12" s="139">
        <v>4249</v>
      </c>
      <c r="K12" s="278"/>
      <c r="L12" s="139">
        <v>4249</v>
      </c>
      <c r="M12" s="278"/>
      <c r="N12" s="139">
        <v>4249</v>
      </c>
      <c r="O12" s="278"/>
      <c r="P12" s="139">
        <v>4249</v>
      </c>
      <c r="Q12" s="278"/>
      <c r="R12" s="139">
        <v>4249</v>
      </c>
      <c r="S12" s="278"/>
      <c r="T12" s="139">
        <v>4249</v>
      </c>
      <c r="U12" s="278"/>
      <c r="V12" s="139">
        <v>4249</v>
      </c>
      <c r="W12" s="278"/>
      <c r="X12" s="139">
        <v>4249</v>
      </c>
      <c r="Y12" s="278"/>
      <c r="Z12" s="139">
        <v>4249</v>
      </c>
      <c r="AA12" s="278"/>
      <c r="AB12" s="139">
        <v>4249</v>
      </c>
      <c r="AC12" s="278"/>
      <c r="AD12" s="139">
        <v>4249</v>
      </c>
      <c r="AE12" s="278"/>
      <c r="AF12" s="248">
        <v>4249</v>
      </c>
      <c r="AG12" s="270"/>
      <c r="AH12" s="257"/>
      <c r="AI12" s="259"/>
    </row>
    <row r="13" spans="1:35" ht="30" customHeight="1" x14ac:dyDescent="0.2">
      <c r="A13" s="5" t="s">
        <v>31</v>
      </c>
      <c r="B13" s="273"/>
      <c r="C13" s="273" t="s">
        <v>30</v>
      </c>
      <c r="D13" s="275" t="s">
        <v>32</v>
      </c>
      <c r="E13" s="282" t="s">
        <v>7</v>
      </c>
      <c r="F13" s="276" t="s">
        <v>3</v>
      </c>
      <c r="G13" s="6" t="s">
        <v>40</v>
      </c>
      <c r="H13" s="138">
        <v>144</v>
      </c>
      <c r="I13" s="267">
        <f>(H13/H14)*100</f>
        <v>2.3252058776037461</v>
      </c>
      <c r="J13" s="138">
        <v>148</v>
      </c>
      <c r="K13" s="267">
        <f>(J13/J14)*100</f>
        <v>2.3897949297594057</v>
      </c>
      <c r="L13" s="138">
        <v>129</v>
      </c>
      <c r="M13" s="267">
        <f>(L13/L14)*100</f>
        <v>2.0829969320200226</v>
      </c>
      <c r="N13" s="138">
        <v>152</v>
      </c>
      <c r="O13" s="267">
        <f>(N13/N14)*100</f>
        <v>2.4543839819150657</v>
      </c>
      <c r="P13" s="138">
        <v>137</v>
      </c>
      <c r="Q13" s="267">
        <f>(P13/P14)*100</f>
        <v>2.2121750363313422</v>
      </c>
      <c r="R13" s="138">
        <v>116</v>
      </c>
      <c r="S13" s="267">
        <f>(R13/R14)*100</f>
        <v>1.8730825125141288</v>
      </c>
      <c r="T13" s="138">
        <v>161</v>
      </c>
      <c r="U13" s="267">
        <f>(T13/T14)*100</f>
        <v>2.5997093492652992</v>
      </c>
      <c r="V13" s="138">
        <v>184</v>
      </c>
      <c r="W13" s="267">
        <f>(V13/V14)*100</f>
        <v>2.9710963991603423</v>
      </c>
      <c r="X13" s="138">
        <v>158</v>
      </c>
      <c r="Y13" s="267">
        <f>(X13/X14)*100</f>
        <v>2.5512675601485548</v>
      </c>
      <c r="Z13" s="138">
        <v>144</v>
      </c>
      <c r="AA13" s="267">
        <f>(Z13/Z14)*100</f>
        <v>2.3252058776037461</v>
      </c>
      <c r="AB13" s="138">
        <v>176</v>
      </c>
      <c r="AC13" s="267">
        <f>(AB13/AB14)*100</f>
        <v>2.8419182948490231</v>
      </c>
      <c r="AD13" s="138">
        <v>170</v>
      </c>
      <c r="AE13" s="267">
        <f>(AD13/AD14)*100</f>
        <v>2.7450347166155336</v>
      </c>
      <c r="AF13" s="248">
        <f>H13+J13+L13+N13+P13+R13+T13+V13+X13+Z13+AB13+AD13</f>
        <v>1819</v>
      </c>
      <c r="AG13" s="269">
        <f>(AF13/AF14)*100</f>
        <v>29.37187146778621</v>
      </c>
      <c r="AH13" s="250" t="s">
        <v>210</v>
      </c>
      <c r="AI13" s="252">
        <v>1</v>
      </c>
    </row>
    <row r="14" spans="1:35" ht="33.75" customHeight="1" x14ac:dyDescent="0.2">
      <c r="A14" s="5" t="s">
        <v>31</v>
      </c>
      <c r="B14" s="274"/>
      <c r="C14" s="274"/>
      <c r="D14" s="275"/>
      <c r="E14" s="265"/>
      <c r="F14" s="274"/>
      <c r="G14" s="6" t="s">
        <v>41</v>
      </c>
      <c r="H14" s="138">
        <v>6193</v>
      </c>
      <c r="I14" s="268"/>
      <c r="J14" s="138">
        <v>6193</v>
      </c>
      <c r="K14" s="268"/>
      <c r="L14" s="138">
        <v>6193</v>
      </c>
      <c r="M14" s="268"/>
      <c r="N14" s="138">
        <v>6193</v>
      </c>
      <c r="O14" s="268"/>
      <c r="P14" s="138">
        <v>6193</v>
      </c>
      <c r="Q14" s="268"/>
      <c r="R14" s="138">
        <v>6193</v>
      </c>
      <c r="S14" s="268"/>
      <c r="T14" s="138">
        <v>6193</v>
      </c>
      <c r="U14" s="268"/>
      <c r="V14" s="138">
        <v>6193</v>
      </c>
      <c r="W14" s="268"/>
      <c r="X14" s="138">
        <v>6193</v>
      </c>
      <c r="Y14" s="268"/>
      <c r="Z14" s="138">
        <v>6193</v>
      </c>
      <c r="AA14" s="268"/>
      <c r="AB14" s="138">
        <v>6193</v>
      </c>
      <c r="AC14" s="268"/>
      <c r="AD14" s="138">
        <v>6193</v>
      </c>
      <c r="AE14" s="268"/>
      <c r="AF14" s="249">
        <v>6193</v>
      </c>
      <c r="AG14" s="270"/>
      <c r="AH14" s="251"/>
      <c r="AI14" s="253"/>
    </row>
    <row r="15" spans="1:35" ht="42" customHeight="1" x14ac:dyDescent="0.2">
      <c r="A15" s="5" t="s">
        <v>31</v>
      </c>
      <c r="B15" s="273"/>
      <c r="C15" s="273" t="s">
        <v>30</v>
      </c>
      <c r="D15" s="275" t="s">
        <v>32</v>
      </c>
      <c r="E15" s="276" t="s">
        <v>5</v>
      </c>
      <c r="F15" s="273" t="s">
        <v>3</v>
      </c>
      <c r="G15" s="6" t="s">
        <v>36</v>
      </c>
      <c r="H15" s="138">
        <v>68</v>
      </c>
      <c r="I15" s="267">
        <f>(H15/H16)*100</f>
        <v>9.7560975609756095</v>
      </c>
      <c r="J15" s="138">
        <v>68</v>
      </c>
      <c r="K15" s="267">
        <f>(J15/J16)*100</f>
        <v>9.7560975609756095</v>
      </c>
      <c r="L15" s="138">
        <v>76</v>
      </c>
      <c r="M15" s="267">
        <f>(L15/L16)*100</f>
        <v>10.9038737446198</v>
      </c>
      <c r="N15" s="138">
        <v>78</v>
      </c>
      <c r="O15" s="267">
        <f>(N15/N16)*100</f>
        <v>11.190817790530847</v>
      </c>
      <c r="P15" s="138">
        <v>60</v>
      </c>
      <c r="Q15" s="267">
        <f>(P15/P16)*100</f>
        <v>8.6083213773314213</v>
      </c>
      <c r="R15" s="138">
        <v>56</v>
      </c>
      <c r="S15" s="267">
        <f>(R15/R16)*100</f>
        <v>8.0344332855093246</v>
      </c>
      <c r="T15" s="138">
        <v>80</v>
      </c>
      <c r="U15" s="267">
        <f>(T15/T16)*100</f>
        <v>11.477761836441895</v>
      </c>
      <c r="V15" s="138">
        <v>60</v>
      </c>
      <c r="W15" s="267">
        <f>(V15/V16)*100</f>
        <v>8.6083213773314213</v>
      </c>
      <c r="X15" s="138">
        <v>93</v>
      </c>
      <c r="Y15" s="267">
        <f>(X15/X16)*100</f>
        <v>13.342898134863701</v>
      </c>
      <c r="Z15" s="138">
        <v>52</v>
      </c>
      <c r="AA15" s="267">
        <f>(Z15/Z16)*100</f>
        <v>7.4605451936872305</v>
      </c>
      <c r="AB15" s="138">
        <v>62</v>
      </c>
      <c r="AC15" s="267">
        <f>(AB15/AB16)*100</f>
        <v>8.8952654232424688</v>
      </c>
      <c r="AD15" s="138">
        <v>83</v>
      </c>
      <c r="AE15" s="267">
        <f>(AD15/AD16)*100</f>
        <v>11.908177905308465</v>
      </c>
      <c r="AF15" s="248">
        <f>H15+J15+L15+N15+P15+R15+T15+V15+X15+Z15+AB15+AD15</f>
        <v>836</v>
      </c>
      <c r="AG15" s="269">
        <f>(AF15/AF16)*100</f>
        <v>119.9426111908178</v>
      </c>
      <c r="AH15" s="250" t="s">
        <v>211</v>
      </c>
      <c r="AI15" s="252">
        <v>0.95</v>
      </c>
    </row>
    <row r="16" spans="1:35" ht="39" customHeight="1" x14ac:dyDescent="0.2">
      <c r="A16" s="5" t="s">
        <v>31</v>
      </c>
      <c r="B16" s="274"/>
      <c r="C16" s="274"/>
      <c r="D16" s="275"/>
      <c r="E16" s="274"/>
      <c r="F16" s="274"/>
      <c r="G16" s="6" t="s">
        <v>37</v>
      </c>
      <c r="H16" s="138">
        <v>697</v>
      </c>
      <c r="I16" s="268"/>
      <c r="J16" s="138">
        <v>697</v>
      </c>
      <c r="K16" s="268"/>
      <c r="L16" s="138">
        <v>697</v>
      </c>
      <c r="M16" s="268"/>
      <c r="N16" s="138">
        <v>697</v>
      </c>
      <c r="O16" s="268"/>
      <c r="P16" s="138">
        <v>697</v>
      </c>
      <c r="Q16" s="268"/>
      <c r="R16" s="138">
        <v>697</v>
      </c>
      <c r="S16" s="268"/>
      <c r="T16" s="138">
        <v>697</v>
      </c>
      <c r="U16" s="268"/>
      <c r="V16" s="138">
        <v>697</v>
      </c>
      <c r="W16" s="268"/>
      <c r="X16" s="138">
        <v>697</v>
      </c>
      <c r="Y16" s="268"/>
      <c r="Z16" s="138">
        <v>697</v>
      </c>
      <c r="AA16" s="268"/>
      <c r="AB16" s="138">
        <v>697</v>
      </c>
      <c r="AC16" s="268"/>
      <c r="AD16" s="138">
        <v>697</v>
      </c>
      <c r="AE16" s="268"/>
      <c r="AF16" s="248">
        <v>697</v>
      </c>
      <c r="AG16" s="270"/>
      <c r="AH16" s="251"/>
      <c r="AI16" s="253"/>
    </row>
    <row r="17" spans="1:35" ht="33.75" customHeight="1" x14ac:dyDescent="0.2">
      <c r="A17" s="5" t="s">
        <v>31</v>
      </c>
      <c r="B17" s="273"/>
      <c r="C17" s="273" t="s">
        <v>30</v>
      </c>
      <c r="D17" s="275" t="s">
        <v>32</v>
      </c>
      <c r="E17" s="276" t="s">
        <v>4</v>
      </c>
      <c r="F17" s="276" t="s">
        <v>10</v>
      </c>
      <c r="G17" s="6" t="s">
        <v>46</v>
      </c>
      <c r="H17" s="138">
        <v>5511</v>
      </c>
      <c r="I17" s="279">
        <f>(H17/H18)</f>
        <v>3.1455479452054793</v>
      </c>
      <c r="J17" s="138">
        <v>5315</v>
      </c>
      <c r="K17" s="267">
        <f>(J17/J18)</f>
        <v>3.1412529550827424</v>
      </c>
      <c r="L17" s="138">
        <v>4197</v>
      </c>
      <c r="M17" s="279">
        <f>(L17/L18)</f>
        <v>2.8668032786885247</v>
      </c>
      <c r="N17" s="138">
        <v>4442</v>
      </c>
      <c r="O17" s="267">
        <f>(N17/N18)</f>
        <v>3.0341530054644807</v>
      </c>
      <c r="P17" s="138">
        <v>3722</v>
      </c>
      <c r="Q17" s="279">
        <f>(P17/P18)</f>
        <v>2.3379396984924625</v>
      </c>
      <c r="R17" s="138">
        <v>4941</v>
      </c>
      <c r="S17" s="279">
        <f>(R17/R18)</f>
        <v>3.191860465116279</v>
      </c>
      <c r="T17" s="138">
        <v>4607</v>
      </c>
      <c r="U17" s="279">
        <f>(T17/T18)</f>
        <v>2.9684278350515463</v>
      </c>
      <c r="V17" s="138">
        <v>4386</v>
      </c>
      <c r="W17" s="279">
        <f>(V17/V18)</f>
        <v>2.9239999999999999</v>
      </c>
      <c r="X17" s="138">
        <v>4231</v>
      </c>
      <c r="Y17" s="279">
        <f>(X17/X18)</f>
        <v>2.5365707434052758</v>
      </c>
      <c r="Z17" s="138">
        <v>4370</v>
      </c>
      <c r="AA17" s="279">
        <f>(Z17/Z18)</f>
        <v>2.4717194570135748</v>
      </c>
      <c r="AB17" s="138">
        <v>4537</v>
      </c>
      <c r="AC17" s="279">
        <f>(AB17/AB18)</f>
        <v>2.9233247422680413</v>
      </c>
      <c r="AD17" s="138">
        <v>4612</v>
      </c>
      <c r="AE17" s="267">
        <f>(AD17/AD18)</f>
        <v>2.7850241545893719</v>
      </c>
      <c r="AF17" s="248">
        <f>H17+J17+L17+N17+P17+R17+T17+V17+X17+Z17+AB17+AD17</f>
        <v>54871</v>
      </c>
      <c r="AG17" s="283">
        <f>(AF17/AF18)</f>
        <v>2.8566743023740107</v>
      </c>
      <c r="AH17" s="250" t="s">
        <v>212</v>
      </c>
      <c r="AI17" s="254" t="s">
        <v>213</v>
      </c>
    </row>
    <row r="18" spans="1:35" ht="50.25" customHeight="1" x14ac:dyDescent="0.2">
      <c r="A18" s="5" t="s">
        <v>31</v>
      </c>
      <c r="B18" s="274"/>
      <c r="C18" s="274"/>
      <c r="D18" s="275"/>
      <c r="E18" s="274"/>
      <c r="F18" s="274"/>
      <c r="G18" s="6" t="s">
        <v>47</v>
      </c>
      <c r="H18" s="138">
        <v>1752</v>
      </c>
      <c r="I18" s="280"/>
      <c r="J18" s="138">
        <v>1692</v>
      </c>
      <c r="K18" s="268"/>
      <c r="L18" s="138">
        <v>1464</v>
      </c>
      <c r="M18" s="280"/>
      <c r="N18" s="138">
        <v>1464</v>
      </c>
      <c r="O18" s="268"/>
      <c r="P18" s="138">
        <v>1592</v>
      </c>
      <c r="Q18" s="280"/>
      <c r="R18" s="138">
        <v>1548</v>
      </c>
      <c r="S18" s="280"/>
      <c r="T18" s="138">
        <v>1552</v>
      </c>
      <c r="U18" s="280"/>
      <c r="V18" s="138">
        <v>1500</v>
      </c>
      <c r="W18" s="280"/>
      <c r="X18" s="138">
        <v>1668</v>
      </c>
      <c r="Y18" s="280"/>
      <c r="Z18" s="138">
        <v>1768</v>
      </c>
      <c r="AA18" s="280"/>
      <c r="AB18" s="138">
        <v>1552</v>
      </c>
      <c r="AC18" s="280"/>
      <c r="AD18" s="138">
        <v>1656</v>
      </c>
      <c r="AE18" s="268"/>
      <c r="AF18" s="248">
        <f>H18+J18+L18+N18+P18+R18+T18+V18+X18+Z18+AB18+AD18</f>
        <v>19208</v>
      </c>
      <c r="AG18" s="284"/>
      <c r="AH18" s="251"/>
      <c r="AI18" s="255"/>
    </row>
    <row r="19" spans="1:35" ht="18.75" x14ac:dyDescent="0.2"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224"/>
      <c r="AH19" s="224"/>
    </row>
    <row r="20" spans="1:35" ht="18.75" x14ac:dyDescent="0.2"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224"/>
      <c r="AH20" s="224"/>
    </row>
    <row r="21" spans="1:35" ht="18.75" x14ac:dyDescent="0.2"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224"/>
      <c r="AH21" s="224"/>
    </row>
    <row r="22" spans="1:35" ht="18.75" x14ac:dyDescent="0.2"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224"/>
      <c r="AH22" s="224"/>
    </row>
    <row r="23" spans="1:35" ht="18.75" x14ac:dyDescent="0.2"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224"/>
      <c r="AH23" s="224"/>
    </row>
    <row r="24" spans="1:35" ht="18.75" x14ac:dyDescent="0.2"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</row>
    <row r="25" spans="1:35" ht="18.75" x14ac:dyDescent="0.2"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</row>
    <row r="26" spans="1:35" ht="18.75" x14ac:dyDescent="0.2"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</row>
    <row r="27" spans="1:35" ht="18.75" x14ac:dyDescent="0.2"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</row>
  </sheetData>
  <mergeCells count="159">
    <mergeCell ref="U11:U12"/>
    <mergeCell ref="Y17:Y18"/>
    <mergeCell ref="AA17:AA18"/>
    <mergeCell ref="AC17:AC18"/>
    <mergeCell ref="AE17:AE18"/>
    <mergeCell ref="AG17:AG18"/>
    <mergeCell ref="M17:M18"/>
    <mergeCell ref="O17:O18"/>
    <mergeCell ref="Q17:Q18"/>
    <mergeCell ref="S17:S18"/>
    <mergeCell ref="U17:U18"/>
    <mergeCell ref="W17:W18"/>
    <mergeCell ref="AC15:AC16"/>
    <mergeCell ref="AE15:AE16"/>
    <mergeCell ref="AG15:AG16"/>
    <mergeCell ref="AC13:AC14"/>
    <mergeCell ref="AE13:AE14"/>
    <mergeCell ref="AG13:AG14"/>
    <mergeCell ref="U13:U14"/>
    <mergeCell ref="Y11:Y12"/>
    <mergeCell ref="AA11:AA12"/>
    <mergeCell ref="AC11:AC12"/>
    <mergeCell ref="AE11:AE12"/>
    <mergeCell ref="AG11:AG12"/>
    <mergeCell ref="E17:E18"/>
    <mergeCell ref="F17:F18"/>
    <mergeCell ref="B9:B10"/>
    <mergeCell ref="C9:C10"/>
    <mergeCell ref="D17:D18"/>
    <mergeCell ref="I17:I18"/>
    <mergeCell ref="K17:K18"/>
    <mergeCell ref="B17:B18"/>
    <mergeCell ref="C17:C18"/>
    <mergeCell ref="D11:D12"/>
    <mergeCell ref="I11:I12"/>
    <mergeCell ref="B11:B12"/>
    <mergeCell ref="C11:C12"/>
    <mergeCell ref="D13:D14"/>
    <mergeCell ref="E15:E16"/>
    <mergeCell ref="E13:E14"/>
    <mergeCell ref="F13:F14"/>
    <mergeCell ref="E9:E10"/>
    <mergeCell ref="F9:F10"/>
    <mergeCell ref="E11:E12"/>
    <mergeCell ref="F11:F12"/>
    <mergeCell ref="K11:K12"/>
    <mergeCell ref="D9:D10"/>
    <mergeCell ref="I15:I16"/>
    <mergeCell ref="AE7:AE8"/>
    <mergeCell ref="AG7:AG8"/>
    <mergeCell ref="S7:S8"/>
    <mergeCell ref="U7:U8"/>
    <mergeCell ref="W7:W8"/>
    <mergeCell ref="Y7:Y8"/>
    <mergeCell ref="AA7:AA8"/>
    <mergeCell ref="AC7:AC8"/>
    <mergeCell ref="D7:D8"/>
    <mergeCell ref="I7:I8"/>
    <mergeCell ref="K7:K8"/>
    <mergeCell ref="M7:M8"/>
    <mergeCell ref="O7:O8"/>
    <mergeCell ref="Q7:Q8"/>
    <mergeCell ref="E7:E8"/>
    <mergeCell ref="B7:B8"/>
    <mergeCell ref="C7:C8"/>
    <mergeCell ref="F7:F8"/>
    <mergeCell ref="Q15:Q16"/>
    <mergeCell ref="S15:S16"/>
    <mergeCell ref="U15:U16"/>
    <mergeCell ref="W15:W16"/>
    <mergeCell ref="Y15:Y16"/>
    <mergeCell ref="AA15:AA16"/>
    <mergeCell ref="D15:D16"/>
    <mergeCell ref="Q9:Q10"/>
    <mergeCell ref="K9:K10"/>
    <mergeCell ref="I13:I14"/>
    <mergeCell ref="B13:B14"/>
    <mergeCell ref="C13:C14"/>
    <mergeCell ref="W13:W14"/>
    <mergeCell ref="Y13:Y14"/>
    <mergeCell ref="AA13:AA14"/>
    <mergeCell ref="W11:W12"/>
    <mergeCell ref="K13:K14"/>
    <mergeCell ref="M13:M14"/>
    <mergeCell ref="O13:O14"/>
    <mergeCell ref="Q13:Q14"/>
    <mergeCell ref="S13:S14"/>
    <mergeCell ref="U9:U10"/>
    <mergeCell ref="I9:I10"/>
    <mergeCell ref="Y9:Y10"/>
    <mergeCell ref="AA9:AA10"/>
    <mergeCell ref="AC9:AC10"/>
    <mergeCell ref="AE9:AE10"/>
    <mergeCell ref="AG9:AG10"/>
    <mergeCell ref="M9:M10"/>
    <mergeCell ref="S9:S10"/>
    <mergeCell ref="W9:W10"/>
    <mergeCell ref="K15:K16"/>
    <mergeCell ref="B15:B16"/>
    <mergeCell ref="C15:C16"/>
    <mergeCell ref="F15:F16"/>
    <mergeCell ref="S5:S6"/>
    <mergeCell ref="U5:U6"/>
    <mergeCell ref="W5:W6"/>
    <mergeCell ref="Y5:Y6"/>
    <mergeCell ref="D5:D6"/>
    <mergeCell ref="M15:M16"/>
    <mergeCell ref="O15:O16"/>
    <mergeCell ref="I5:I6"/>
    <mergeCell ref="K5:K6"/>
    <mergeCell ref="M5:M6"/>
    <mergeCell ref="O5:O6"/>
    <mergeCell ref="Q5:Q6"/>
    <mergeCell ref="B5:B6"/>
    <mergeCell ref="C5:C6"/>
    <mergeCell ref="E5:E6"/>
    <mergeCell ref="M11:M12"/>
    <mergeCell ref="O11:O12"/>
    <mergeCell ref="Q11:Q12"/>
    <mergeCell ref="S11:S12"/>
    <mergeCell ref="O9:O10"/>
    <mergeCell ref="A3:A4"/>
    <mergeCell ref="B3:C3"/>
    <mergeCell ref="D3:D4"/>
    <mergeCell ref="E3:E4"/>
    <mergeCell ref="F3:F4"/>
    <mergeCell ref="G3:G4"/>
    <mergeCell ref="F5:F6"/>
    <mergeCell ref="AF3:AG4"/>
    <mergeCell ref="AE5:AE6"/>
    <mergeCell ref="AG5:AG6"/>
    <mergeCell ref="T3:U4"/>
    <mergeCell ref="V3:W4"/>
    <mergeCell ref="X3:Y4"/>
    <mergeCell ref="Z3:AA4"/>
    <mergeCell ref="AB3:AC4"/>
    <mergeCell ref="AD3:AE4"/>
    <mergeCell ref="H3:I4"/>
    <mergeCell ref="J3:K4"/>
    <mergeCell ref="L3:M4"/>
    <mergeCell ref="N3:O4"/>
    <mergeCell ref="P3:Q4"/>
    <mergeCell ref="R3:S4"/>
    <mergeCell ref="AA5:AA6"/>
    <mergeCell ref="AC5:AC6"/>
    <mergeCell ref="AH15:AH16"/>
    <mergeCell ref="AI15:AI16"/>
    <mergeCell ref="AH17:AH18"/>
    <mergeCell ref="AI17:AI18"/>
    <mergeCell ref="AH5:AH6"/>
    <mergeCell ref="AI5:AI6"/>
    <mergeCell ref="AH7:AH8"/>
    <mergeCell ref="AI7:AI8"/>
    <mergeCell ref="AH9:AH10"/>
    <mergeCell ref="AI9:AI10"/>
    <mergeCell ref="AH11:AH12"/>
    <mergeCell ref="AI11:AI12"/>
    <mergeCell ref="AH13:AH14"/>
    <mergeCell ref="AI13:AI14"/>
  </mergeCells>
  <pageMargins left="0.7" right="0.7" top="0.75" bottom="0.75" header="0.3" footer="0.3"/>
  <pageSetup paperSize="9" scale="5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workbookViewId="0"/>
  </sheetViews>
  <sheetFormatPr baseColWidth="10" defaultRowHeight="12.75" x14ac:dyDescent="0.2"/>
  <cols>
    <col min="1" max="1" width="12" style="1" customWidth="1"/>
    <col min="2" max="2" width="34.42578125" style="1" customWidth="1"/>
    <col min="3" max="3" width="6.85546875" style="1" bestFit="1" customWidth="1"/>
    <col min="4" max="4" width="4" style="1" bestFit="1" customWidth="1"/>
    <col min="5" max="5" width="15.7109375" style="1" customWidth="1"/>
    <col min="6" max="6" width="6.85546875" style="156" customWidth="1"/>
    <col min="7" max="7" width="5.42578125" style="1" customWidth="1"/>
    <col min="8" max="8" width="8.7109375" style="157" customWidth="1"/>
    <col min="9" max="9" width="8.85546875" style="157" customWidth="1"/>
    <col min="10" max="11" width="9.5703125" style="157" customWidth="1"/>
    <col min="12" max="12" width="12.42578125" style="157" customWidth="1"/>
    <col min="13" max="13" width="5.28515625" style="1" customWidth="1"/>
    <col min="14" max="14" width="8.85546875" style="1" customWidth="1"/>
    <col min="15" max="16" width="9" style="1" customWidth="1"/>
    <col min="17" max="16384" width="11.42578125" style="1"/>
  </cols>
  <sheetData>
    <row r="3" spans="1:16" x14ac:dyDescent="0.2">
      <c r="A3" s="260" t="s">
        <v>25</v>
      </c>
      <c r="B3" s="260" t="s">
        <v>1</v>
      </c>
      <c r="C3" s="262" t="s">
        <v>26</v>
      </c>
      <c r="D3" s="263"/>
      <c r="E3" s="260" t="s">
        <v>0</v>
      </c>
      <c r="F3" s="327" t="s">
        <v>167</v>
      </c>
      <c r="G3" s="327"/>
      <c r="H3" s="328" t="s">
        <v>168</v>
      </c>
      <c r="I3" s="329"/>
      <c r="J3" s="329"/>
      <c r="K3" s="329"/>
      <c r="L3" s="329"/>
      <c r="M3" s="141"/>
      <c r="N3" s="141"/>
      <c r="O3" s="141"/>
      <c r="P3" s="141"/>
    </row>
    <row r="4" spans="1:16" ht="51" x14ac:dyDescent="0.2">
      <c r="A4" s="261"/>
      <c r="B4" s="261"/>
      <c r="C4" s="4" t="s">
        <v>28</v>
      </c>
      <c r="D4" s="4" t="s">
        <v>29</v>
      </c>
      <c r="E4" s="261"/>
      <c r="F4" s="142" t="s">
        <v>28</v>
      </c>
      <c r="G4" s="142" t="s">
        <v>29</v>
      </c>
      <c r="H4" s="143" t="s">
        <v>28</v>
      </c>
      <c r="I4" s="143" t="s">
        <v>169</v>
      </c>
      <c r="J4" s="143" t="s">
        <v>170</v>
      </c>
      <c r="K4" s="143" t="s">
        <v>171</v>
      </c>
      <c r="L4" s="143" t="s">
        <v>172</v>
      </c>
      <c r="M4" s="141"/>
      <c r="N4" s="143" t="s">
        <v>173</v>
      </c>
      <c r="O4" s="143" t="s">
        <v>174</v>
      </c>
      <c r="P4" s="143" t="s">
        <v>175</v>
      </c>
    </row>
    <row r="5" spans="1:16" ht="38.25" x14ac:dyDescent="0.2">
      <c r="A5" s="144" t="s">
        <v>176</v>
      </c>
      <c r="B5" s="145" t="s">
        <v>177</v>
      </c>
      <c r="C5" s="144" t="s">
        <v>30</v>
      </c>
      <c r="D5" s="146"/>
      <c r="E5" s="147" t="s">
        <v>178</v>
      </c>
      <c r="F5" s="148"/>
      <c r="G5" s="149"/>
      <c r="H5" s="146"/>
      <c r="I5" s="146"/>
      <c r="J5" s="146"/>
      <c r="K5" s="146"/>
      <c r="L5" s="146"/>
      <c r="N5" s="146"/>
      <c r="O5" s="146"/>
      <c r="P5" s="146"/>
    </row>
    <row r="6" spans="1:16" ht="25.5" x14ac:dyDescent="0.2">
      <c r="A6" s="276" t="s">
        <v>179</v>
      </c>
      <c r="B6" s="145" t="s">
        <v>180</v>
      </c>
      <c r="C6" s="144" t="s">
        <v>30</v>
      </c>
      <c r="D6" s="144" t="s">
        <v>30</v>
      </c>
      <c r="E6" s="147" t="s">
        <v>2</v>
      </c>
      <c r="F6" s="2">
        <v>8.33</v>
      </c>
      <c r="G6" s="2">
        <v>9.09</v>
      </c>
      <c r="H6" s="144">
        <v>5.5</v>
      </c>
      <c r="I6" s="6">
        <v>5</v>
      </c>
      <c r="J6" s="144">
        <v>6</v>
      </c>
      <c r="K6" s="144">
        <v>6</v>
      </c>
      <c r="L6" s="144">
        <v>5</v>
      </c>
      <c r="N6" s="2">
        <f>MAX(H6:L6)</f>
        <v>6</v>
      </c>
      <c r="O6" s="2">
        <f>AVERAGE(H6:L6)</f>
        <v>5.5</v>
      </c>
      <c r="P6" s="2">
        <f>MIN(H6:L6)</f>
        <v>5</v>
      </c>
    </row>
    <row r="7" spans="1:16" ht="25.5" x14ac:dyDescent="0.2">
      <c r="A7" s="273"/>
      <c r="B7" s="145" t="s">
        <v>5</v>
      </c>
      <c r="C7" s="144" t="s">
        <v>30</v>
      </c>
      <c r="D7" s="144" t="s">
        <v>30</v>
      </c>
      <c r="E7" s="147" t="s">
        <v>3</v>
      </c>
      <c r="F7" s="2">
        <v>8.33</v>
      </c>
      <c r="G7" s="2">
        <v>9.09</v>
      </c>
      <c r="H7" s="144">
        <v>15</v>
      </c>
      <c r="I7" s="6">
        <v>15</v>
      </c>
      <c r="J7" s="144">
        <v>13</v>
      </c>
      <c r="K7" s="144">
        <v>12</v>
      </c>
      <c r="L7" s="144">
        <v>20</v>
      </c>
      <c r="N7" s="2">
        <f>MAX(H7:L7)</f>
        <v>20</v>
      </c>
      <c r="O7" s="2">
        <f>AVERAGE(H7:L7)</f>
        <v>15</v>
      </c>
      <c r="P7" s="2">
        <f>MIN(H7:L7)</f>
        <v>12</v>
      </c>
    </row>
    <row r="8" spans="1:16" ht="25.5" x14ac:dyDescent="0.2">
      <c r="A8" s="273"/>
      <c r="B8" s="145" t="s">
        <v>6</v>
      </c>
      <c r="C8" s="144" t="s">
        <v>30</v>
      </c>
      <c r="D8" s="144" t="s">
        <v>30</v>
      </c>
      <c r="E8" s="147" t="s">
        <v>2</v>
      </c>
      <c r="F8" s="2">
        <v>8.33</v>
      </c>
      <c r="G8" s="2">
        <v>9.09</v>
      </c>
      <c r="H8" s="144">
        <v>12.25</v>
      </c>
      <c r="I8" s="6">
        <v>12</v>
      </c>
      <c r="J8" s="144">
        <v>11</v>
      </c>
      <c r="K8" s="144">
        <v>6</v>
      </c>
      <c r="L8" s="144">
        <v>20</v>
      </c>
      <c r="N8" s="2">
        <f>MAX(H8:L8)</f>
        <v>20</v>
      </c>
      <c r="O8" s="2">
        <f>AVERAGE(H8:L8)</f>
        <v>12.25</v>
      </c>
      <c r="P8" s="2">
        <f>MIN(H8:L8)</f>
        <v>6</v>
      </c>
    </row>
    <row r="9" spans="1:16" x14ac:dyDescent="0.2">
      <c r="A9" s="273"/>
      <c r="B9" s="145" t="s">
        <v>181</v>
      </c>
      <c r="C9" s="144" t="s">
        <v>30</v>
      </c>
      <c r="D9" s="146"/>
      <c r="E9" s="147" t="s">
        <v>178</v>
      </c>
      <c r="F9" s="2">
        <v>8.33</v>
      </c>
      <c r="G9" s="150"/>
      <c r="H9" s="150"/>
      <c r="I9" s="150"/>
      <c r="J9" s="150"/>
      <c r="K9" s="150"/>
      <c r="L9" s="150"/>
      <c r="N9" s="150"/>
      <c r="O9" s="150"/>
      <c r="P9" s="150"/>
    </row>
    <row r="10" spans="1:16" ht="38.25" x14ac:dyDescent="0.2">
      <c r="A10" s="273"/>
      <c r="B10" s="151" t="s">
        <v>7</v>
      </c>
      <c r="C10" s="6" t="s">
        <v>30</v>
      </c>
      <c r="D10" s="6" t="s">
        <v>30</v>
      </c>
      <c r="E10" s="152" t="s">
        <v>3</v>
      </c>
      <c r="F10" s="153">
        <v>8.33</v>
      </c>
      <c r="G10" s="153">
        <v>9.09</v>
      </c>
      <c r="H10" s="6">
        <v>7.25</v>
      </c>
      <c r="I10" s="6">
        <v>6</v>
      </c>
      <c r="J10" s="6">
        <v>8</v>
      </c>
      <c r="K10" s="6">
        <v>10</v>
      </c>
      <c r="L10" s="6">
        <v>5</v>
      </c>
      <c r="N10" s="2">
        <f t="shared" ref="N10:N17" si="0">MAX(H10:L10)</f>
        <v>10</v>
      </c>
      <c r="O10" s="2">
        <f t="shared" ref="O10:O17" si="1">AVERAGE(H10:L10)</f>
        <v>7.25</v>
      </c>
      <c r="P10" s="2">
        <f t="shared" ref="P10:P17" si="2">MIN(H10:L10)</f>
        <v>5</v>
      </c>
    </row>
    <row r="11" spans="1:16" ht="25.5" x14ac:dyDescent="0.2">
      <c r="A11" s="273"/>
      <c r="B11" s="145" t="s">
        <v>8</v>
      </c>
      <c r="C11" s="144" t="s">
        <v>30</v>
      </c>
      <c r="D11" s="144" t="s">
        <v>30</v>
      </c>
      <c r="E11" s="147" t="s">
        <v>2</v>
      </c>
      <c r="F11" s="2">
        <v>8.33</v>
      </c>
      <c r="G11" s="2">
        <v>9.09</v>
      </c>
      <c r="H11" s="144">
        <v>8</v>
      </c>
      <c r="I11" s="6">
        <v>10</v>
      </c>
      <c r="J11" s="144">
        <v>6</v>
      </c>
      <c r="K11" s="144">
        <v>6</v>
      </c>
      <c r="L11" s="144">
        <v>10</v>
      </c>
      <c r="N11" s="2">
        <f t="shared" si="0"/>
        <v>10</v>
      </c>
      <c r="O11" s="2">
        <f t="shared" si="1"/>
        <v>8</v>
      </c>
      <c r="P11" s="2">
        <f t="shared" si="2"/>
        <v>6</v>
      </c>
    </row>
    <row r="12" spans="1:16" ht="38.25" x14ac:dyDescent="0.2">
      <c r="A12" s="273"/>
      <c r="B12" s="145" t="s">
        <v>9</v>
      </c>
      <c r="C12" s="144" t="s">
        <v>30</v>
      </c>
      <c r="D12" s="144" t="s">
        <v>30</v>
      </c>
      <c r="E12" s="147" t="s">
        <v>2</v>
      </c>
      <c r="F12" s="2">
        <v>8.33</v>
      </c>
      <c r="G12" s="2">
        <v>9.09</v>
      </c>
      <c r="H12" s="144">
        <v>8.5</v>
      </c>
      <c r="I12" s="6">
        <v>6</v>
      </c>
      <c r="J12" s="144">
        <v>8</v>
      </c>
      <c r="K12" s="144">
        <v>10</v>
      </c>
      <c r="L12" s="144">
        <v>10</v>
      </c>
      <c r="N12" s="2">
        <f t="shared" si="0"/>
        <v>10</v>
      </c>
      <c r="O12" s="2">
        <f t="shared" si="1"/>
        <v>8.5</v>
      </c>
      <c r="P12" s="2">
        <f t="shared" si="2"/>
        <v>6</v>
      </c>
    </row>
    <row r="13" spans="1:16" ht="51" x14ac:dyDescent="0.2">
      <c r="A13" s="274"/>
      <c r="B13" s="145" t="s">
        <v>4</v>
      </c>
      <c r="C13" s="144" t="s">
        <v>30</v>
      </c>
      <c r="D13" s="144" t="s">
        <v>30</v>
      </c>
      <c r="E13" s="147" t="s">
        <v>10</v>
      </c>
      <c r="F13" s="2">
        <v>8.33</v>
      </c>
      <c r="G13" s="2">
        <v>9.09</v>
      </c>
      <c r="H13" s="144">
        <v>6.5</v>
      </c>
      <c r="I13" s="6">
        <v>6</v>
      </c>
      <c r="J13" s="144">
        <v>5</v>
      </c>
      <c r="K13" s="144">
        <v>5</v>
      </c>
      <c r="L13" s="144">
        <v>10</v>
      </c>
      <c r="N13" s="2">
        <f t="shared" si="0"/>
        <v>10</v>
      </c>
      <c r="O13" s="2">
        <f t="shared" si="1"/>
        <v>6.5</v>
      </c>
      <c r="P13" s="2">
        <f t="shared" si="2"/>
        <v>5</v>
      </c>
    </row>
    <row r="14" spans="1:16" ht="38.25" x14ac:dyDescent="0.2">
      <c r="A14" s="276" t="s">
        <v>182</v>
      </c>
      <c r="B14" s="145" t="s">
        <v>183</v>
      </c>
      <c r="C14" s="144" t="s">
        <v>30</v>
      </c>
      <c r="D14" s="144" t="s">
        <v>30</v>
      </c>
      <c r="E14" s="330" t="s">
        <v>184</v>
      </c>
      <c r="F14" s="2">
        <v>8.33</v>
      </c>
      <c r="G14" s="2">
        <v>9.09</v>
      </c>
      <c r="H14" s="144">
        <v>7.75</v>
      </c>
      <c r="I14" s="6">
        <v>10</v>
      </c>
      <c r="J14" s="144">
        <v>6</v>
      </c>
      <c r="K14" s="144">
        <v>10</v>
      </c>
      <c r="L14" s="144">
        <v>5</v>
      </c>
      <c r="N14" s="2">
        <f t="shared" si="0"/>
        <v>10</v>
      </c>
      <c r="O14" s="2">
        <f t="shared" si="1"/>
        <v>7.75</v>
      </c>
      <c r="P14" s="2">
        <f t="shared" si="2"/>
        <v>5</v>
      </c>
    </row>
    <row r="15" spans="1:16" ht="51" x14ac:dyDescent="0.2">
      <c r="A15" s="273"/>
      <c r="B15" s="145" t="s">
        <v>185</v>
      </c>
      <c r="C15" s="144" t="s">
        <v>30</v>
      </c>
      <c r="D15" s="144" t="s">
        <v>30</v>
      </c>
      <c r="E15" s="331"/>
      <c r="F15" s="2">
        <v>8.33</v>
      </c>
      <c r="G15" s="2">
        <v>9.09</v>
      </c>
      <c r="H15" s="144">
        <v>9.5</v>
      </c>
      <c r="I15" s="6">
        <v>10</v>
      </c>
      <c r="J15" s="144">
        <v>8</v>
      </c>
      <c r="K15" s="144">
        <v>15</v>
      </c>
      <c r="L15" s="144">
        <v>5</v>
      </c>
      <c r="N15" s="2">
        <f t="shared" si="0"/>
        <v>15</v>
      </c>
      <c r="O15" s="2">
        <f t="shared" si="1"/>
        <v>9.5</v>
      </c>
      <c r="P15" s="2">
        <f t="shared" si="2"/>
        <v>5</v>
      </c>
    </row>
    <row r="16" spans="1:16" ht="25.5" x14ac:dyDescent="0.2">
      <c r="A16" s="273"/>
      <c r="B16" s="145" t="s">
        <v>186</v>
      </c>
      <c r="C16" s="144" t="s">
        <v>30</v>
      </c>
      <c r="D16" s="144" t="s">
        <v>30</v>
      </c>
      <c r="E16" s="331"/>
      <c r="F16" s="2">
        <v>8.33</v>
      </c>
      <c r="G16" s="2">
        <v>9.09</v>
      </c>
      <c r="H16" s="144">
        <v>9</v>
      </c>
      <c r="I16" s="6">
        <v>10</v>
      </c>
      <c r="J16" s="144">
        <v>11</v>
      </c>
      <c r="K16" s="144">
        <v>10</v>
      </c>
      <c r="L16" s="144">
        <v>5</v>
      </c>
      <c r="N16" s="2">
        <f t="shared" si="0"/>
        <v>11</v>
      </c>
      <c r="O16" s="2">
        <f t="shared" si="1"/>
        <v>9</v>
      </c>
      <c r="P16" s="2">
        <f t="shared" si="2"/>
        <v>5</v>
      </c>
    </row>
    <row r="17" spans="1:16" ht="38.25" x14ac:dyDescent="0.2">
      <c r="A17" s="274"/>
      <c r="B17" s="145" t="s">
        <v>187</v>
      </c>
      <c r="C17" s="144" t="s">
        <v>30</v>
      </c>
      <c r="D17" s="144" t="s">
        <v>30</v>
      </c>
      <c r="E17" s="332"/>
      <c r="F17" s="2">
        <v>8.33</v>
      </c>
      <c r="G17" s="2">
        <v>9.09</v>
      </c>
      <c r="H17" s="144">
        <v>10.75</v>
      </c>
      <c r="I17" s="6">
        <v>10</v>
      </c>
      <c r="J17" s="144">
        <v>18</v>
      </c>
      <c r="K17" s="144">
        <v>10</v>
      </c>
      <c r="L17" s="144">
        <v>5</v>
      </c>
      <c r="N17" s="2">
        <f t="shared" si="0"/>
        <v>18</v>
      </c>
      <c r="O17" s="2">
        <f t="shared" si="1"/>
        <v>10.75</v>
      </c>
      <c r="P17" s="2">
        <f t="shared" si="2"/>
        <v>5</v>
      </c>
    </row>
    <row r="18" spans="1:16" x14ac:dyDescent="0.2">
      <c r="F18" s="154">
        <f t="shared" ref="F18:L18" si="3">SUM(F6:F17)</f>
        <v>99.96</v>
      </c>
      <c r="G18" s="154">
        <f t="shared" si="3"/>
        <v>99.990000000000023</v>
      </c>
      <c r="H18" s="155">
        <f t="shared" si="3"/>
        <v>100</v>
      </c>
      <c r="I18" s="155">
        <f t="shared" si="3"/>
        <v>100</v>
      </c>
      <c r="J18" s="155">
        <f t="shared" si="3"/>
        <v>100</v>
      </c>
      <c r="K18" s="155">
        <f t="shared" si="3"/>
        <v>100</v>
      </c>
      <c r="L18" s="155">
        <f t="shared" si="3"/>
        <v>100</v>
      </c>
      <c r="N18" s="155">
        <f>SUM(N6:N17)</f>
        <v>140</v>
      </c>
      <c r="O18" s="155">
        <f>SUM(O6:O17)</f>
        <v>100</v>
      </c>
      <c r="P18" s="155">
        <f>SUM(P6:P17)</f>
        <v>65</v>
      </c>
    </row>
  </sheetData>
  <mergeCells count="9">
    <mergeCell ref="F3:G3"/>
    <mergeCell ref="H3:L3"/>
    <mergeCell ref="A6:A13"/>
    <mergeCell ref="A14:A17"/>
    <mergeCell ref="E14:E17"/>
    <mergeCell ref="A3:A4"/>
    <mergeCell ref="B3:B4"/>
    <mergeCell ref="C3:D3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opLeftCell="E2" zoomScale="80" zoomScaleNormal="80" workbookViewId="0">
      <selection activeCell="R12" sqref="R12"/>
    </sheetView>
  </sheetViews>
  <sheetFormatPr baseColWidth="10" defaultRowHeight="18.75" x14ac:dyDescent="0.2"/>
  <cols>
    <col min="1" max="1" width="13.7109375" style="7" hidden="1" customWidth="1"/>
    <col min="2" max="2" width="6.85546875" style="7" hidden="1" customWidth="1"/>
    <col min="3" max="3" width="4" style="7" hidden="1" customWidth="1"/>
    <col min="4" max="4" width="6.85546875" style="7" hidden="1" customWidth="1"/>
    <col min="5" max="5" width="17.140625" style="7" customWidth="1"/>
    <col min="6" max="7" width="8.7109375" style="242" customWidth="1"/>
    <col min="8" max="9" width="7" style="242" customWidth="1"/>
    <col min="10" max="11" width="7.7109375" style="242" customWidth="1"/>
    <col min="12" max="12" width="7.28515625" style="243" customWidth="1"/>
    <col min="13" max="13" width="9.42578125" style="243" customWidth="1"/>
    <col min="14" max="14" width="7" style="243" customWidth="1"/>
    <col min="15" max="16" width="8.7109375" style="243" customWidth="1"/>
    <col min="17" max="17" width="10.85546875" style="243" bestFit="1" customWidth="1"/>
    <col min="18" max="16384" width="11.42578125" style="7"/>
  </cols>
  <sheetData>
    <row r="1" spans="1:17" ht="26.25" x14ac:dyDescent="0.4">
      <c r="E1" s="241" t="s">
        <v>137</v>
      </c>
    </row>
    <row r="3" spans="1:17" s="244" customFormat="1" ht="12.75" customHeight="1" x14ac:dyDescent="0.3">
      <c r="A3" s="336" t="s">
        <v>25</v>
      </c>
      <c r="B3" s="338" t="s">
        <v>26</v>
      </c>
      <c r="C3" s="339"/>
      <c r="D3" s="336" t="s">
        <v>27</v>
      </c>
      <c r="E3" s="336"/>
      <c r="F3" s="335" t="s">
        <v>110</v>
      </c>
      <c r="G3" s="335" t="s">
        <v>111</v>
      </c>
      <c r="H3" s="335" t="s">
        <v>112</v>
      </c>
      <c r="I3" s="335" t="s">
        <v>113</v>
      </c>
      <c r="J3" s="335" t="s">
        <v>114</v>
      </c>
      <c r="K3" s="335" t="s">
        <v>163</v>
      </c>
      <c r="L3" s="335" t="s">
        <v>165</v>
      </c>
      <c r="M3" s="335" t="s">
        <v>188</v>
      </c>
      <c r="N3" s="335" t="s">
        <v>214</v>
      </c>
      <c r="O3" s="335" t="s">
        <v>194</v>
      </c>
      <c r="P3" s="335" t="s">
        <v>195</v>
      </c>
      <c r="Q3" s="335" t="s">
        <v>200</v>
      </c>
    </row>
    <row r="4" spans="1:17" s="244" customFormat="1" ht="56.25" x14ac:dyDescent="0.3">
      <c r="A4" s="337"/>
      <c r="B4" s="245" t="s">
        <v>28</v>
      </c>
      <c r="C4" s="245" t="s">
        <v>29</v>
      </c>
      <c r="D4" s="337"/>
      <c r="E4" s="337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ht="43.5" customHeight="1" x14ac:dyDescent="0.2">
      <c r="A5" s="171" t="s">
        <v>31</v>
      </c>
      <c r="B5" s="264"/>
      <c r="C5" s="264" t="s">
        <v>30</v>
      </c>
      <c r="D5" s="281" t="s">
        <v>32</v>
      </c>
      <c r="E5" s="282" t="s">
        <v>24</v>
      </c>
      <c r="F5" s="277">
        <v>1.257861635220126</v>
      </c>
      <c r="G5" s="277">
        <v>3.459119496855346</v>
      </c>
      <c r="H5" s="277">
        <v>5.1362683438155132</v>
      </c>
      <c r="I5" s="277">
        <v>4.9266247379454926</v>
      </c>
      <c r="J5" s="277">
        <v>3.9832285115303985</v>
      </c>
      <c r="K5" s="277">
        <v>1.7819706498951779</v>
      </c>
      <c r="L5" s="277">
        <v>1.6771488469601679</v>
      </c>
      <c r="M5" s="277">
        <v>3.7735849056603774</v>
      </c>
      <c r="N5" s="277">
        <v>3.459119496855346</v>
      </c>
      <c r="O5" s="277">
        <v>3.3542976939203357</v>
      </c>
      <c r="P5" s="277">
        <v>2.4109014675052411</v>
      </c>
      <c r="Q5" s="277">
        <v>4.2976939203354299</v>
      </c>
    </row>
    <row r="6" spans="1:17" ht="36" customHeight="1" x14ac:dyDescent="0.2">
      <c r="A6" s="171" t="s">
        <v>31</v>
      </c>
      <c r="B6" s="265"/>
      <c r="C6" s="265"/>
      <c r="D6" s="281"/>
      <c r="E6" s="265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45" customHeight="1" x14ac:dyDescent="0.2">
      <c r="A7" s="171" t="s">
        <v>31</v>
      </c>
      <c r="B7" s="264"/>
      <c r="C7" s="264" t="s">
        <v>30</v>
      </c>
      <c r="D7" s="281" t="s">
        <v>32</v>
      </c>
      <c r="E7" s="282" t="s">
        <v>6</v>
      </c>
      <c r="F7" s="277">
        <v>70.270270270270274</v>
      </c>
      <c r="G7" s="277">
        <v>63.636363636363633</v>
      </c>
      <c r="H7" s="277">
        <v>74.358974358974365</v>
      </c>
      <c r="I7" s="277">
        <v>75</v>
      </c>
      <c r="J7" s="277">
        <v>46.666666666666664</v>
      </c>
      <c r="K7" s="277">
        <v>45</v>
      </c>
      <c r="L7" s="277">
        <v>77.777777777777786</v>
      </c>
      <c r="M7" s="277">
        <v>86.842105263157904</v>
      </c>
      <c r="N7" s="277">
        <v>75</v>
      </c>
      <c r="O7" s="277">
        <v>82.142857142857139</v>
      </c>
      <c r="P7" s="277">
        <v>66.666666666666657</v>
      </c>
      <c r="Q7" s="277">
        <v>71.428571428571431</v>
      </c>
    </row>
    <row r="8" spans="1:17" ht="33.75" customHeight="1" x14ac:dyDescent="0.2">
      <c r="A8" s="171" t="s">
        <v>31</v>
      </c>
      <c r="B8" s="265"/>
      <c r="C8" s="265"/>
      <c r="D8" s="281"/>
      <c r="E8" s="265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</row>
    <row r="9" spans="1:17" ht="55.5" customHeight="1" x14ac:dyDescent="0.2">
      <c r="A9" s="171" t="s">
        <v>31</v>
      </c>
      <c r="B9" s="264"/>
      <c r="C9" s="264" t="s">
        <v>30</v>
      </c>
      <c r="D9" s="281" t="s">
        <v>32</v>
      </c>
      <c r="E9" s="282" t="s">
        <v>8</v>
      </c>
      <c r="F9" s="277">
        <v>41.666666666666671</v>
      </c>
      <c r="G9" s="277">
        <v>35.714285714285715</v>
      </c>
      <c r="H9" s="277">
        <v>50</v>
      </c>
      <c r="I9" s="277">
        <v>61.53846153846154</v>
      </c>
      <c r="J9" s="277">
        <v>39.130434782608695</v>
      </c>
      <c r="K9" s="277">
        <v>44.444444444444443</v>
      </c>
      <c r="L9" s="277">
        <v>33.333333333333329</v>
      </c>
      <c r="M9" s="277">
        <v>40</v>
      </c>
      <c r="N9" s="277">
        <v>56.25</v>
      </c>
      <c r="O9" s="277">
        <v>66.666666666666657</v>
      </c>
      <c r="P9" s="277">
        <v>68.181818181818173</v>
      </c>
      <c r="Q9" s="277">
        <v>65.217391304347828</v>
      </c>
    </row>
    <row r="10" spans="1:17" ht="39" customHeight="1" x14ac:dyDescent="0.2">
      <c r="A10" s="171" t="s">
        <v>31</v>
      </c>
      <c r="B10" s="265"/>
      <c r="C10" s="265"/>
      <c r="D10" s="281"/>
      <c r="E10" s="265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</row>
    <row r="11" spans="1:17" ht="43.5" customHeight="1" x14ac:dyDescent="0.2">
      <c r="A11" s="171" t="s">
        <v>31</v>
      </c>
      <c r="B11" s="264"/>
      <c r="C11" s="264" t="s">
        <v>30</v>
      </c>
      <c r="D11" s="281" t="s">
        <v>32</v>
      </c>
      <c r="E11" s="282" t="s">
        <v>9</v>
      </c>
      <c r="F11" s="277">
        <v>1.4120969639915275</v>
      </c>
      <c r="G11" s="277">
        <v>2.0475405977877146</v>
      </c>
      <c r="H11" s="277">
        <v>3.5773123087785361</v>
      </c>
      <c r="I11" s="277">
        <v>2.3770298893857378</v>
      </c>
      <c r="J11" s="277">
        <v>2.9183337255824902</v>
      </c>
      <c r="K11" s="277">
        <v>2.0004706989879972</v>
      </c>
      <c r="L11" s="277">
        <v>4.1421510943751469</v>
      </c>
      <c r="M11" s="277">
        <v>0.30595434219816431</v>
      </c>
      <c r="N11" s="277">
        <v>2.1652153447870091</v>
      </c>
      <c r="O11" s="277">
        <v>2.2358201929865853</v>
      </c>
      <c r="P11" s="277">
        <v>2.5182395857848907</v>
      </c>
      <c r="Q11" s="277">
        <v>2.1416803953871502</v>
      </c>
    </row>
    <row r="12" spans="1:17" ht="51.75" customHeight="1" x14ac:dyDescent="0.2">
      <c r="A12" s="171" t="s">
        <v>31</v>
      </c>
      <c r="B12" s="265"/>
      <c r="C12" s="265"/>
      <c r="D12" s="281"/>
      <c r="E12" s="265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</row>
    <row r="13" spans="1:17" ht="30" customHeight="1" x14ac:dyDescent="0.2">
      <c r="A13" s="171" t="s">
        <v>31</v>
      </c>
      <c r="B13" s="264"/>
      <c r="C13" s="264" t="s">
        <v>30</v>
      </c>
      <c r="D13" s="281" t="s">
        <v>32</v>
      </c>
      <c r="E13" s="282" t="s">
        <v>7</v>
      </c>
      <c r="F13" s="277">
        <v>2.3252058776037461</v>
      </c>
      <c r="G13" s="277">
        <v>2.3897949297594057</v>
      </c>
      <c r="H13" s="277">
        <v>2.0829969320200226</v>
      </c>
      <c r="I13" s="277">
        <v>2.4543839819150657</v>
      </c>
      <c r="J13" s="277">
        <v>2.2121750363313422</v>
      </c>
      <c r="K13" s="277">
        <v>1.8730825125141288</v>
      </c>
      <c r="L13" s="277">
        <v>2.5997093492652992</v>
      </c>
      <c r="M13" s="277">
        <v>2.9710963991603423</v>
      </c>
      <c r="N13" s="277">
        <v>2.5512675601485548</v>
      </c>
      <c r="O13" s="277">
        <v>2.3252058776037461</v>
      </c>
      <c r="P13" s="277">
        <v>2.8419182948490231</v>
      </c>
      <c r="Q13" s="277">
        <v>2.7450347166155336</v>
      </c>
    </row>
    <row r="14" spans="1:17" ht="51" customHeight="1" x14ac:dyDescent="0.2">
      <c r="A14" s="171" t="s">
        <v>31</v>
      </c>
      <c r="B14" s="265"/>
      <c r="C14" s="265"/>
      <c r="D14" s="281"/>
      <c r="E14" s="265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</row>
    <row r="15" spans="1:17" ht="42" customHeight="1" x14ac:dyDescent="0.2">
      <c r="A15" s="171" t="s">
        <v>31</v>
      </c>
      <c r="B15" s="264"/>
      <c r="C15" s="264" t="s">
        <v>30</v>
      </c>
      <c r="D15" s="281" t="s">
        <v>32</v>
      </c>
      <c r="E15" s="282" t="s">
        <v>5</v>
      </c>
      <c r="F15" s="277">
        <v>9.7560975609756095</v>
      </c>
      <c r="G15" s="277">
        <v>9.7560975609756095</v>
      </c>
      <c r="H15" s="277">
        <v>10.9038737446198</v>
      </c>
      <c r="I15" s="277">
        <v>11.190817790530847</v>
      </c>
      <c r="J15" s="277">
        <v>8.6083213773314213</v>
      </c>
      <c r="K15" s="277">
        <v>8.0344332855093246</v>
      </c>
      <c r="L15" s="277">
        <v>11.477761836441895</v>
      </c>
      <c r="M15" s="277">
        <v>8.6083213773314213</v>
      </c>
      <c r="N15" s="277">
        <v>13.342898134863701</v>
      </c>
      <c r="O15" s="277">
        <v>7.4605451936872305</v>
      </c>
      <c r="P15" s="277">
        <v>8.8952654232424688</v>
      </c>
      <c r="Q15" s="277">
        <v>11.908177905308465</v>
      </c>
    </row>
    <row r="16" spans="1:17" ht="51.75" customHeight="1" x14ac:dyDescent="0.2">
      <c r="A16" s="171" t="s">
        <v>31</v>
      </c>
      <c r="B16" s="265"/>
      <c r="C16" s="265"/>
      <c r="D16" s="281"/>
      <c r="E16" s="265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</row>
    <row r="17" spans="1:17" ht="33.75" customHeight="1" x14ac:dyDescent="0.2">
      <c r="A17" s="171" t="s">
        <v>31</v>
      </c>
      <c r="B17" s="264"/>
      <c r="C17" s="264" t="s">
        <v>30</v>
      </c>
      <c r="D17" s="281" t="s">
        <v>32</v>
      </c>
      <c r="E17" s="282" t="s">
        <v>4</v>
      </c>
      <c r="F17" s="333">
        <v>3.1455479452054793</v>
      </c>
      <c r="G17" s="277">
        <v>3.1412529550827424</v>
      </c>
      <c r="H17" s="333">
        <v>2.8668032786885247</v>
      </c>
      <c r="I17" s="277">
        <v>3.0341530054644807</v>
      </c>
      <c r="J17" s="333">
        <v>2.3379396984924625</v>
      </c>
      <c r="K17" s="333">
        <v>3.191860465116279</v>
      </c>
      <c r="L17" s="333">
        <v>2.9684278350515463</v>
      </c>
      <c r="M17" s="333">
        <v>2.9239999999999999</v>
      </c>
      <c r="N17" s="333">
        <v>2.5365707434052758</v>
      </c>
      <c r="O17" s="333">
        <v>2.4717194570135748</v>
      </c>
      <c r="P17" s="333">
        <v>2.9233247422680413</v>
      </c>
      <c r="Q17" s="277">
        <v>2.7850241545893719</v>
      </c>
    </row>
    <row r="18" spans="1:17" ht="66.75" customHeight="1" x14ac:dyDescent="0.2">
      <c r="A18" s="171" t="s">
        <v>31</v>
      </c>
      <c r="B18" s="265"/>
      <c r="C18" s="265"/>
      <c r="D18" s="281"/>
      <c r="E18" s="265"/>
      <c r="F18" s="334"/>
      <c r="G18" s="278"/>
      <c r="H18" s="334"/>
      <c r="I18" s="278"/>
      <c r="J18" s="334"/>
      <c r="K18" s="334"/>
      <c r="L18" s="334"/>
      <c r="M18" s="334"/>
      <c r="N18" s="334"/>
      <c r="O18" s="334"/>
      <c r="P18" s="334"/>
      <c r="Q18" s="278"/>
    </row>
    <row r="19" spans="1:17" x14ac:dyDescent="0.2">
      <c r="L19" s="242"/>
      <c r="M19" s="242"/>
      <c r="N19" s="242"/>
      <c r="O19" s="242"/>
      <c r="P19" s="242"/>
      <c r="Q19" s="242"/>
    </row>
    <row r="20" spans="1:17" x14ac:dyDescent="0.2">
      <c r="L20" s="242"/>
      <c r="M20" s="242"/>
      <c r="N20" s="242"/>
      <c r="O20" s="242"/>
      <c r="P20" s="242"/>
      <c r="Q20" s="242"/>
    </row>
    <row r="21" spans="1:17" x14ac:dyDescent="0.2">
      <c r="L21" s="242"/>
      <c r="M21" s="242"/>
      <c r="N21" s="242"/>
      <c r="O21" s="242"/>
      <c r="P21" s="242"/>
      <c r="Q21" s="242"/>
    </row>
    <row r="22" spans="1:17" x14ac:dyDescent="0.2">
      <c r="L22" s="242"/>
      <c r="M22" s="242"/>
      <c r="N22" s="242"/>
      <c r="O22" s="242"/>
      <c r="P22" s="242"/>
      <c r="Q22" s="242"/>
    </row>
    <row r="23" spans="1:17" x14ac:dyDescent="0.2">
      <c r="L23" s="242"/>
      <c r="M23" s="242"/>
      <c r="N23" s="242"/>
      <c r="O23" s="242"/>
      <c r="P23" s="242"/>
      <c r="Q23" s="242"/>
    </row>
    <row r="24" spans="1:17" x14ac:dyDescent="0.2">
      <c r="L24" s="242"/>
      <c r="M24" s="242"/>
      <c r="N24" s="242"/>
      <c r="O24" s="242"/>
      <c r="P24" s="242"/>
      <c r="Q24" s="242"/>
    </row>
    <row r="25" spans="1:17" x14ac:dyDescent="0.2">
      <c r="L25" s="242"/>
      <c r="M25" s="242"/>
      <c r="N25" s="242"/>
      <c r="O25" s="242"/>
      <c r="P25" s="242"/>
      <c r="Q25" s="242"/>
    </row>
    <row r="26" spans="1:17" x14ac:dyDescent="0.2">
      <c r="L26" s="242"/>
      <c r="M26" s="242"/>
      <c r="N26" s="242"/>
      <c r="O26" s="242"/>
      <c r="P26" s="242"/>
      <c r="Q26" s="242"/>
    </row>
    <row r="27" spans="1:17" x14ac:dyDescent="0.2">
      <c r="L27" s="242"/>
      <c r="M27" s="242"/>
      <c r="N27" s="242"/>
      <c r="O27" s="242"/>
      <c r="P27" s="242"/>
      <c r="Q27" s="242"/>
    </row>
  </sheetData>
  <mergeCells count="128">
    <mergeCell ref="Q3:Q4"/>
    <mergeCell ref="G3:G4"/>
    <mergeCell ref="H3:H4"/>
    <mergeCell ref="I3:I4"/>
    <mergeCell ref="J3:J4"/>
    <mergeCell ref="K3:K4"/>
    <mergeCell ref="L3:L4"/>
    <mergeCell ref="A3:A4"/>
    <mergeCell ref="B3:C3"/>
    <mergeCell ref="D3:D4"/>
    <mergeCell ref="E3:E4"/>
    <mergeCell ref="F3:F4"/>
    <mergeCell ref="B5:B6"/>
    <mergeCell ref="C5:C6"/>
    <mergeCell ref="D5:D6"/>
    <mergeCell ref="E5:E6"/>
    <mergeCell ref="F5:F6"/>
    <mergeCell ref="M3:M4"/>
    <mergeCell ref="N3:N4"/>
    <mergeCell ref="O3:O4"/>
    <mergeCell ref="P3:P4"/>
    <mergeCell ref="M5:M6"/>
    <mergeCell ref="N5:N6"/>
    <mergeCell ref="O5:O6"/>
    <mergeCell ref="P5:P6"/>
    <mergeCell ref="Q5:Q6"/>
    <mergeCell ref="G5:G6"/>
    <mergeCell ref="H5:H6"/>
    <mergeCell ref="I5:I6"/>
    <mergeCell ref="J5:J6"/>
    <mergeCell ref="K5:K6"/>
    <mergeCell ref="L5:L6"/>
    <mergeCell ref="P7:P8"/>
    <mergeCell ref="Q7:Q8"/>
    <mergeCell ref="N7:N8"/>
    <mergeCell ref="O7:O8"/>
    <mergeCell ref="B9:B10"/>
    <mergeCell ref="C9:C10"/>
    <mergeCell ref="D9:D10"/>
    <mergeCell ref="E9:E10"/>
    <mergeCell ref="F9:F10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M9:M10"/>
    <mergeCell ref="N9:N10"/>
    <mergeCell ref="O9:O10"/>
    <mergeCell ref="P9:P10"/>
    <mergeCell ref="Q9:Q10"/>
    <mergeCell ref="G9:G10"/>
    <mergeCell ref="H9:H10"/>
    <mergeCell ref="I9:I10"/>
    <mergeCell ref="J9:J10"/>
    <mergeCell ref="K9:K10"/>
    <mergeCell ref="L9:L10"/>
    <mergeCell ref="P11:P12"/>
    <mergeCell ref="Q11:Q12"/>
    <mergeCell ref="B13:B14"/>
    <mergeCell ref="C13:C14"/>
    <mergeCell ref="D13:D14"/>
    <mergeCell ref="E13:E14"/>
    <mergeCell ref="F13:F14"/>
    <mergeCell ref="J11:J12"/>
    <mergeCell ref="K11:K12"/>
    <mergeCell ref="L11:L12"/>
    <mergeCell ref="M11:M12"/>
    <mergeCell ref="N11:N12"/>
    <mergeCell ref="O11:O12"/>
    <mergeCell ref="B11:B12"/>
    <mergeCell ref="C11:C12"/>
    <mergeCell ref="D11:D12"/>
    <mergeCell ref="E11:E12"/>
    <mergeCell ref="F11:F12"/>
    <mergeCell ref="G11:G12"/>
    <mergeCell ref="H11:H12"/>
    <mergeCell ref="I11:I12"/>
    <mergeCell ref="M13:M14"/>
    <mergeCell ref="N13:N14"/>
    <mergeCell ref="O13:O14"/>
    <mergeCell ref="P13:P14"/>
    <mergeCell ref="Q13:Q14"/>
    <mergeCell ref="G13:G14"/>
    <mergeCell ref="H13:H14"/>
    <mergeCell ref="I13:I14"/>
    <mergeCell ref="J13:J14"/>
    <mergeCell ref="K13:K14"/>
    <mergeCell ref="L13:L14"/>
    <mergeCell ref="P15:P16"/>
    <mergeCell ref="Q15:Q16"/>
    <mergeCell ref="N15:N16"/>
    <mergeCell ref="O15:O16"/>
    <mergeCell ref="B17:B18"/>
    <mergeCell ref="C17:C18"/>
    <mergeCell ref="D17:D18"/>
    <mergeCell ref="E17:E18"/>
    <mergeCell ref="F17:F18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5:H16"/>
    <mergeCell ref="I15:I16"/>
    <mergeCell ref="M17:M18"/>
    <mergeCell ref="N17:N18"/>
    <mergeCell ref="O17:O18"/>
    <mergeCell ref="P17:P18"/>
    <mergeCell ref="Q17:Q18"/>
    <mergeCell ref="G17:G18"/>
    <mergeCell ref="H17:H18"/>
    <mergeCell ref="I17:I18"/>
    <mergeCell ref="J17:J18"/>
    <mergeCell ref="K17:K18"/>
    <mergeCell ref="L17:L18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Q22"/>
  <sheetViews>
    <sheetView workbookViewId="0"/>
  </sheetViews>
  <sheetFormatPr baseColWidth="10" defaultRowHeight="15" x14ac:dyDescent="0.25"/>
  <cols>
    <col min="1" max="1" width="3.42578125" customWidth="1"/>
    <col min="2" max="2" width="32.42578125" bestFit="1" customWidth="1"/>
    <col min="3" max="3" width="12.140625" customWidth="1"/>
    <col min="4" max="4" width="13.7109375" customWidth="1"/>
    <col min="5" max="5" width="15.7109375" customWidth="1"/>
    <col min="6" max="6" width="13.85546875" customWidth="1"/>
    <col min="7" max="14" width="9.7109375" customWidth="1"/>
    <col min="15" max="15" width="15.42578125" customWidth="1"/>
    <col min="16" max="16" width="16.140625" customWidth="1"/>
    <col min="17" max="17" width="12.140625" customWidth="1"/>
  </cols>
  <sheetData>
    <row r="1" spans="1:17" s="24" customFormat="1" ht="21" x14ac:dyDescent="0.25">
      <c r="A1" s="43" t="s">
        <v>135</v>
      </c>
    </row>
    <row r="2" spans="1:17" s="24" customFormat="1" ht="21" x14ac:dyDescent="0.25">
      <c r="A2" s="44" t="s">
        <v>136</v>
      </c>
      <c r="O2" s="25"/>
      <c r="P2" s="26"/>
      <c r="Q2" s="26"/>
    </row>
    <row r="3" spans="1:17" s="24" customFormat="1" x14ac:dyDescent="0.25">
      <c r="O3" s="25"/>
      <c r="P3" s="26"/>
      <c r="Q3" s="26"/>
    </row>
    <row r="4" spans="1:17" s="27" customFormat="1" ht="15" customHeight="1" thickBot="1" x14ac:dyDescent="0.3">
      <c r="O4" s="285"/>
      <c r="P4" s="285"/>
      <c r="Q4" s="285"/>
    </row>
    <row r="5" spans="1:17" s="29" customFormat="1" ht="45" customHeight="1" thickBot="1" x14ac:dyDescent="0.35">
      <c r="A5" s="28"/>
      <c r="B5" s="45"/>
      <c r="C5" s="73" t="s">
        <v>110</v>
      </c>
      <c r="D5" s="74" t="s">
        <v>111</v>
      </c>
      <c r="E5" s="74" t="s">
        <v>112</v>
      </c>
      <c r="F5" s="74" t="s">
        <v>113</v>
      </c>
      <c r="G5" s="74" t="s">
        <v>114</v>
      </c>
      <c r="H5" s="74" t="s">
        <v>163</v>
      </c>
      <c r="I5" s="74" t="s">
        <v>165</v>
      </c>
      <c r="J5" s="74" t="s">
        <v>188</v>
      </c>
      <c r="K5" s="74" t="s">
        <v>191</v>
      </c>
      <c r="L5" s="74" t="s">
        <v>194</v>
      </c>
      <c r="M5" s="74" t="s">
        <v>195</v>
      </c>
      <c r="N5" s="74" t="s">
        <v>200</v>
      </c>
      <c r="O5" s="75" t="s">
        <v>115</v>
      </c>
      <c r="P5" s="59" t="s">
        <v>160</v>
      </c>
      <c r="Q5" s="60" t="s">
        <v>90</v>
      </c>
    </row>
    <row r="6" spans="1:17" ht="16.5" thickBot="1" x14ac:dyDescent="0.3">
      <c r="B6" s="66" t="s">
        <v>120</v>
      </c>
      <c r="C6" s="46">
        <f>C8+C13+C18+C7</f>
        <v>68</v>
      </c>
      <c r="D6" s="46">
        <f t="shared" ref="D6:G6" si="0">D8+D13+D18+D7</f>
        <v>68</v>
      </c>
      <c r="E6" s="46">
        <f t="shared" si="0"/>
        <v>76</v>
      </c>
      <c r="F6" s="46">
        <f t="shared" si="0"/>
        <v>78</v>
      </c>
      <c r="G6" s="46">
        <f t="shared" si="0"/>
        <v>60</v>
      </c>
      <c r="H6" s="46">
        <f>H8+H13+H18+H7</f>
        <v>56</v>
      </c>
      <c r="I6" s="46">
        <f>I8+I13+I18+I7</f>
        <v>80</v>
      </c>
      <c r="J6" s="46">
        <f t="shared" ref="J6:N6" si="1">J8+J13+J18+J7</f>
        <v>60</v>
      </c>
      <c r="K6" s="46">
        <f t="shared" si="1"/>
        <v>93</v>
      </c>
      <c r="L6" s="46">
        <f t="shared" si="1"/>
        <v>52</v>
      </c>
      <c r="M6" s="46">
        <f t="shared" si="1"/>
        <v>62</v>
      </c>
      <c r="N6" s="46">
        <f t="shared" si="1"/>
        <v>83</v>
      </c>
      <c r="O6" s="46">
        <f>O8+O13+O18+O7</f>
        <v>836</v>
      </c>
      <c r="P6" s="46">
        <f>P8+P13+P18+P7</f>
        <v>697</v>
      </c>
      <c r="Q6" s="47">
        <f>O6/P6</f>
        <v>1.1994261119081779</v>
      </c>
    </row>
    <row r="7" spans="1:17" ht="15.75" x14ac:dyDescent="0.25">
      <c r="B7" s="64" t="s">
        <v>121</v>
      </c>
      <c r="C7" s="48">
        <v>16</v>
      </c>
      <c r="D7" s="65">
        <v>21</v>
      </c>
      <c r="E7" s="49">
        <v>19</v>
      </c>
      <c r="F7" s="48">
        <v>19</v>
      </c>
      <c r="G7" s="48">
        <v>12</v>
      </c>
      <c r="H7" s="48">
        <v>0</v>
      </c>
      <c r="I7" s="48">
        <v>23</v>
      </c>
      <c r="J7" s="48">
        <v>22</v>
      </c>
      <c r="K7" s="48">
        <v>55</v>
      </c>
      <c r="L7" s="48">
        <v>17</v>
      </c>
      <c r="M7" s="48">
        <v>13</v>
      </c>
      <c r="N7" s="48">
        <v>20</v>
      </c>
      <c r="O7" s="48">
        <f>SUM(C7:N7)</f>
        <v>237</v>
      </c>
      <c r="P7" s="50">
        <v>119</v>
      </c>
      <c r="Q7" s="48">
        <f>SUM(E7:P7)</f>
        <v>556</v>
      </c>
    </row>
    <row r="8" spans="1:17" ht="15.75" x14ac:dyDescent="0.25">
      <c r="B8" s="67" t="s">
        <v>122</v>
      </c>
      <c r="C8" s="68">
        <f>SUM(C9:C12)</f>
        <v>20</v>
      </c>
      <c r="D8" s="68">
        <f t="shared" ref="D8:G8" si="2">SUM(D9:D12)</f>
        <v>20</v>
      </c>
      <c r="E8" s="68">
        <f t="shared" si="2"/>
        <v>19</v>
      </c>
      <c r="F8" s="68">
        <f t="shared" si="2"/>
        <v>33</v>
      </c>
      <c r="G8" s="68">
        <f t="shared" si="2"/>
        <v>24</v>
      </c>
      <c r="H8" s="68">
        <f>SUM(H9:H12)</f>
        <v>21</v>
      </c>
      <c r="I8" s="68">
        <f>SUM(I9:I12)</f>
        <v>30</v>
      </c>
      <c r="J8" s="68">
        <f t="shared" ref="J8:L8" si="3">SUM(J9:J12)</f>
        <v>24</v>
      </c>
      <c r="K8" s="68">
        <f t="shared" si="3"/>
        <v>21</v>
      </c>
      <c r="L8" s="68">
        <f t="shared" si="3"/>
        <v>21</v>
      </c>
      <c r="M8" s="68">
        <f>SUM(M9:M12)</f>
        <v>27</v>
      </c>
      <c r="N8" s="68">
        <f>SUM(N9:N12)</f>
        <v>33</v>
      </c>
      <c r="O8" s="68">
        <f>SUM(C8:N8)</f>
        <v>293</v>
      </c>
      <c r="P8" s="68">
        <f>SUM(P9:P12)</f>
        <v>299</v>
      </c>
      <c r="Q8" s="69">
        <f t="shared" ref="Q8:Q22" si="4">O8/P8</f>
        <v>0.97993311036789299</v>
      </c>
    </row>
    <row r="9" spans="1:17" s="24" customFormat="1" ht="15.75" x14ac:dyDescent="0.25">
      <c r="B9" s="62" t="s">
        <v>123</v>
      </c>
      <c r="C9" s="51">
        <v>14</v>
      </c>
      <c r="D9" s="52">
        <v>10</v>
      </c>
      <c r="E9" s="53">
        <v>11</v>
      </c>
      <c r="F9" s="51">
        <v>6</v>
      </c>
      <c r="G9" s="51">
        <v>9</v>
      </c>
      <c r="H9" s="51">
        <v>10</v>
      </c>
      <c r="I9" s="51">
        <v>16</v>
      </c>
      <c r="J9" s="51">
        <v>11</v>
      </c>
      <c r="K9" s="51">
        <v>11</v>
      </c>
      <c r="L9" s="51">
        <v>11</v>
      </c>
      <c r="M9" s="51">
        <v>12</v>
      </c>
      <c r="N9" s="51">
        <v>14</v>
      </c>
      <c r="O9" s="48">
        <f>SUM(C9:N9)</f>
        <v>135</v>
      </c>
      <c r="P9" s="54">
        <v>124</v>
      </c>
      <c r="Q9" s="61">
        <f t="shared" si="4"/>
        <v>1.0887096774193548</v>
      </c>
    </row>
    <row r="10" spans="1:17" s="24" customFormat="1" ht="15.75" x14ac:dyDescent="0.25">
      <c r="B10" s="62" t="s">
        <v>124</v>
      </c>
      <c r="C10" s="51">
        <v>2</v>
      </c>
      <c r="D10" s="52">
        <v>2</v>
      </c>
      <c r="E10" s="53">
        <v>1</v>
      </c>
      <c r="F10" s="51">
        <v>6</v>
      </c>
      <c r="G10" s="51">
        <v>4</v>
      </c>
      <c r="H10" s="51">
        <v>4</v>
      </c>
      <c r="I10" s="51">
        <v>2</v>
      </c>
      <c r="J10" s="51">
        <v>2</v>
      </c>
      <c r="K10" s="51">
        <v>4</v>
      </c>
      <c r="L10" s="51">
        <v>4</v>
      </c>
      <c r="M10" s="51">
        <v>8</v>
      </c>
      <c r="N10" s="51">
        <v>1</v>
      </c>
      <c r="O10" s="48">
        <f t="shared" ref="O10:O12" si="5">SUM(C10:N10)</f>
        <v>40</v>
      </c>
      <c r="P10" s="54">
        <v>44</v>
      </c>
      <c r="Q10" s="61">
        <f t="shared" si="4"/>
        <v>0.90909090909090906</v>
      </c>
    </row>
    <row r="11" spans="1:17" s="24" customFormat="1" ht="15.75" x14ac:dyDescent="0.25">
      <c r="B11" s="62" t="s">
        <v>133</v>
      </c>
      <c r="C11" s="51">
        <v>3</v>
      </c>
      <c r="D11" s="52">
        <v>8</v>
      </c>
      <c r="E11" s="53">
        <v>7</v>
      </c>
      <c r="F11" s="51">
        <v>18</v>
      </c>
      <c r="G11" s="51">
        <v>10</v>
      </c>
      <c r="H11" s="51">
        <v>7</v>
      </c>
      <c r="I11" s="51">
        <v>12</v>
      </c>
      <c r="J11" s="51">
        <v>10</v>
      </c>
      <c r="K11" s="51">
        <v>6</v>
      </c>
      <c r="L11" s="51">
        <v>6</v>
      </c>
      <c r="M11" s="51">
        <v>5</v>
      </c>
      <c r="N11" s="51">
        <v>12</v>
      </c>
      <c r="O11" s="48">
        <f t="shared" si="5"/>
        <v>104</v>
      </c>
      <c r="P11" s="54">
        <v>121</v>
      </c>
      <c r="Q11" s="61">
        <f t="shared" si="4"/>
        <v>0.85950413223140498</v>
      </c>
    </row>
    <row r="12" spans="1:17" s="24" customFormat="1" ht="15.75" x14ac:dyDescent="0.25">
      <c r="B12" s="62" t="s">
        <v>125</v>
      </c>
      <c r="C12" s="51">
        <v>1</v>
      </c>
      <c r="D12" s="52">
        <v>0</v>
      </c>
      <c r="E12" s="53"/>
      <c r="F12" s="51">
        <v>3</v>
      </c>
      <c r="G12" s="51">
        <v>1</v>
      </c>
      <c r="H12" s="51">
        <v>0</v>
      </c>
      <c r="I12" s="51">
        <v>0</v>
      </c>
      <c r="J12" s="51">
        <v>1</v>
      </c>
      <c r="K12" s="51">
        <v>0</v>
      </c>
      <c r="L12" s="51">
        <v>0</v>
      </c>
      <c r="M12" s="51">
        <v>2</v>
      </c>
      <c r="N12" s="51">
        <v>6</v>
      </c>
      <c r="O12" s="48">
        <f t="shared" si="5"/>
        <v>14</v>
      </c>
      <c r="P12" s="54">
        <v>10</v>
      </c>
      <c r="Q12" s="61">
        <f t="shared" si="4"/>
        <v>1.4</v>
      </c>
    </row>
    <row r="13" spans="1:17" s="24" customFormat="1" ht="15.75" x14ac:dyDescent="0.25">
      <c r="B13" s="67" t="s">
        <v>96</v>
      </c>
      <c r="C13" s="68">
        <f t="shared" ref="C13:N13" si="6">SUM(C14:C17)</f>
        <v>22</v>
      </c>
      <c r="D13" s="68">
        <f t="shared" si="6"/>
        <v>16</v>
      </c>
      <c r="E13" s="68">
        <f t="shared" si="6"/>
        <v>24</v>
      </c>
      <c r="F13" s="68">
        <f t="shared" si="6"/>
        <v>13</v>
      </c>
      <c r="G13" s="68">
        <f t="shared" si="6"/>
        <v>14</v>
      </c>
      <c r="H13" s="68">
        <f t="shared" si="6"/>
        <v>20</v>
      </c>
      <c r="I13" s="68">
        <f t="shared" si="6"/>
        <v>20</v>
      </c>
      <c r="J13" s="68">
        <f t="shared" si="6"/>
        <v>7</v>
      </c>
      <c r="K13" s="68">
        <f t="shared" si="6"/>
        <v>9</v>
      </c>
      <c r="L13" s="68">
        <f t="shared" si="6"/>
        <v>9</v>
      </c>
      <c r="M13" s="68">
        <f t="shared" si="6"/>
        <v>14</v>
      </c>
      <c r="N13" s="68">
        <f t="shared" si="6"/>
        <v>19</v>
      </c>
      <c r="O13" s="68">
        <f>SUM(C13:N13)</f>
        <v>187</v>
      </c>
      <c r="P13" s="68">
        <f>SUM(P14:P17)</f>
        <v>184</v>
      </c>
      <c r="Q13" s="69">
        <f t="shared" si="4"/>
        <v>1.0163043478260869</v>
      </c>
    </row>
    <row r="14" spans="1:17" s="24" customFormat="1" ht="15.75" x14ac:dyDescent="0.25">
      <c r="B14" s="63" t="s">
        <v>126</v>
      </c>
      <c r="C14" s="55">
        <v>12</v>
      </c>
      <c r="D14" s="52">
        <v>6</v>
      </c>
      <c r="E14" s="55">
        <v>11</v>
      </c>
      <c r="F14" s="55">
        <v>5</v>
      </c>
      <c r="G14" s="55">
        <v>10</v>
      </c>
      <c r="H14" s="55">
        <v>9</v>
      </c>
      <c r="I14" s="55">
        <v>10</v>
      </c>
      <c r="J14" s="55">
        <v>5</v>
      </c>
      <c r="K14" s="55">
        <v>4</v>
      </c>
      <c r="L14" s="55">
        <v>4</v>
      </c>
      <c r="M14" s="55">
        <v>7</v>
      </c>
      <c r="N14" s="55">
        <v>8</v>
      </c>
      <c r="O14" s="48">
        <f t="shared" ref="O14:O17" si="7">SUM(C14:N14)</f>
        <v>91</v>
      </c>
      <c r="P14" s="56">
        <v>94</v>
      </c>
      <c r="Q14" s="61">
        <f t="shared" si="4"/>
        <v>0.96808510638297873</v>
      </c>
    </row>
    <row r="15" spans="1:17" s="24" customFormat="1" ht="15.75" x14ac:dyDescent="0.25">
      <c r="B15" s="63" t="s">
        <v>127</v>
      </c>
      <c r="C15" s="55">
        <v>5</v>
      </c>
      <c r="D15" s="52">
        <v>6</v>
      </c>
      <c r="E15" s="55">
        <v>6</v>
      </c>
      <c r="F15" s="55">
        <v>5</v>
      </c>
      <c r="G15" s="55">
        <v>1</v>
      </c>
      <c r="H15" s="55">
        <v>2</v>
      </c>
      <c r="I15" s="55">
        <v>4</v>
      </c>
      <c r="J15" s="55">
        <v>1</v>
      </c>
      <c r="K15" s="55">
        <v>1</v>
      </c>
      <c r="L15" s="55">
        <v>1</v>
      </c>
      <c r="M15" s="55">
        <v>2</v>
      </c>
      <c r="N15" s="55">
        <v>4</v>
      </c>
      <c r="O15" s="48">
        <f t="shared" si="7"/>
        <v>38</v>
      </c>
      <c r="P15" s="56">
        <v>48</v>
      </c>
      <c r="Q15" s="61">
        <f t="shared" si="4"/>
        <v>0.79166666666666663</v>
      </c>
    </row>
    <row r="16" spans="1:17" s="24" customFormat="1" ht="15.75" x14ac:dyDescent="0.25">
      <c r="B16" s="63" t="s">
        <v>128</v>
      </c>
      <c r="C16" s="55">
        <v>3</v>
      </c>
      <c r="D16" s="52">
        <v>4</v>
      </c>
      <c r="E16" s="55">
        <v>3</v>
      </c>
      <c r="F16" s="55">
        <v>2</v>
      </c>
      <c r="G16" s="55">
        <v>1</v>
      </c>
      <c r="H16" s="55">
        <v>4</v>
      </c>
      <c r="I16" s="55">
        <v>2</v>
      </c>
      <c r="J16" s="55">
        <v>1</v>
      </c>
      <c r="K16" s="55">
        <v>4</v>
      </c>
      <c r="L16" s="55">
        <v>4</v>
      </c>
      <c r="M16" s="55">
        <v>5</v>
      </c>
      <c r="N16" s="55">
        <v>5</v>
      </c>
      <c r="O16" s="48">
        <f t="shared" si="7"/>
        <v>38</v>
      </c>
      <c r="P16" s="56">
        <v>29</v>
      </c>
      <c r="Q16" s="61">
        <f t="shared" si="4"/>
        <v>1.3103448275862069</v>
      </c>
    </row>
    <row r="17" spans="2:17" s="24" customFormat="1" ht="15.75" x14ac:dyDescent="0.25">
      <c r="B17" s="63" t="s">
        <v>129</v>
      </c>
      <c r="C17" s="55">
        <v>2</v>
      </c>
      <c r="D17" s="52">
        <v>0</v>
      </c>
      <c r="E17" s="55">
        <v>4</v>
      </c>
      <c r="F17" s="55">
        <v>1</v>
      </c>
      <c r="G17" s="55">
        <v>2</v>
      </c>
      <c r="H17" s="55">
        <v>5</v>
      </c>
      <c r="I17" s="55">
        <v>4</v>
      </c>
      <c r="J17" s="55">
        <v>0</v>
      </c>
      <c r="K17" s="55">
        <v>0</v>
      </c>
      <c r="L17" s="55">
        <v>0</v>
      </c>
      <c r="M17" s="55">
        <v>0</v>
      </c>
      <c r="N17" s="55">
        <v>2</v>
      </c>
      <c r="O17" s="48">
        <f t="shared" si="7"/>
        <v>20</v>
      </c>
      <c r="P17" s="56">
        <v>13</v>
      </c>
      <c r="Q17" s="61">
        <f t="shared" si="4"/>
        <v>1.5384615384615385</v>
      </c>
    </row>
    <row r="18" spans="2:17" s="24" customFormat="1" ht="15.75" x14ac:dyDescent="0.25">
      <c r="B18" s="70" t="s">
        <v>101</v>
      </c>
      <c r="C18" s="140">
        <f t="shared" ref="C18:N18" si="8">SUM(C19:C22)</f>
        <v>10</v>
      </c>
      <c r="D18" s="140">
        <f t="shared" si="8"/>
        <v>11</v>
      </c>
      <c r="E18" s="140">
        <f t="shared" si="8"/>
        <v>14</v>
      </c>
      <c r="F18" s="140">
        <f t="shared" si="8"/>
        <v>13</v>
      </c>
      <c r="G18" s="140">
        <f t="shared" si="8"/>
        <v>10</v>
      </c>
      <c r="H18" s="140">
        <f t="shared" si="8"/>
        <v>15</v>
      </c>
      <c r="I18" s="140">
        <f t="shared" si="8"/>
        <v>7</v>
      </c>
      <c r="J18" s="140">
        <f t="shared" si="8"/>
        <v>7</v>
      </c>
      <c r="K18" s="140">
        <f t="shared" si="8"/>
        <v>8</v>
      </c>
      <c r="L18" s="140">
        <f t="shared" si="8"/>
        <v>5</v>
      </c>
      <c r="M18" s="140">
        <f t="shared" si="8"/>
        <v>8</v>
      </c>
      <c r="N18" s="140">
        <f t="shared" si="8"/>
        <v>11</v>
      </c>
      <c r="O18" s="68">
        <f>SUM(C18:N18)</f>
        <v>119</v>
      </c>
      <c r="P18" s="71">
        <f t="shared" ref="P18" si="9">SUM(P19:P22)</f>
        <v>95</v>
      </c>
      <c r="Q18" s="69">
        <f t="shared" si="4"/>
        <v>1.2526315789473683</v>
      </c>
    </row>
    <row r="19" spans="2:17" s="24" customFormat="1" ht="15.75" x14ac:dyDescent="0.25">
      <c r="B19" s="63" t="s">
        <v>134</v>
      </c>
      <c r="C19" s="55">
        <v>9</v>
      </c>
      <c r="D19" s="52">
        <v>7</v>
      </c>
      <c r="E19" s="55">
        <v>11</v>
      </c>
      <c r="F19" s="55">
        <v>11</v>
      </c>
      <c r="G19" s="55">
        <v>9</v>
      </c>
      <c r="H19" s="55">
        <v>14</v>
      </c>
      <c r="I19" s="55">
        <v>7</v>
      </c>
      <c r="J19" s="55">
        <v>5</v>
      </c>
      <c r="K19" s="55">
        <v>6</v>
      </c>
      <c r="L19" s="55">
        <v>3</v>
      </c>
      <c r="M19" s="55">
        <v>7</v>
      </c>
      <c r="N19" s="55">
        <v>9</v>
      </c>
      <c r="O19" s="48">
        <f t="shared" ref="O19:O22" si="10">SUM(C19:N19)</f>
        <v>98</v>
      </c>
      <c r="P19" s="56">
        <v>77</v>
      </c>
      <c r="Q19" s="61">
        <f t="shared" si="4"/>
        <v>1.2727272727272727</v>
      </c>
    </row>
    <row r="20" spans="2:17" ht="15.75" x14ac:dyDescent="0.25">
      <c r="B20" s="63" t="s">
        <v>130</v>
      </c>
      <c r="C20" s="57"/>
      <c r="D20" s="58">
        <v>1</v>
      </c>
      <c r="E20" s="57"/>
      <c r="F20" s="57"/>
      <c r="G20" s="57"/>
      <c r="H20" s="57">
        <v>1</v>
      </c>
      <c r="I20" s="57">
        <v>0</v>
      </c>
      <c r="J20" s="57">
        <v>1</v>
      </c>
      <c r="K20" s="57">
        <v>0</v>
      </c>
      <c r="L20" s="57">
        <v>0</v>
      </c>
      <c r="M20" s="57">
        <v>0</v>
      </c>
      <c r="N20" s="57">
        <v>1</v>
      </c>
      <c r="O20" s="48">
        <f t="shared" si="10"/>
        <v>4</v>
      </c>
      <c r="P20" s="56">
        <v>2</v>
      </c>
      <c r="Q20" s="61">
        <f t="shared" si="4"/>
        <v>2</v>
      </c>
    </row>
    <row r="21" spans="2:17" ht="15.75" x14ac:dyDescent="0.25">
      <c r="B21" s="63" t="s">
        <v>131</v>
      </c>
      <c r="C21" s="57">
        <v>1</v>
      </c>
      <c r="D21" s="58">
        <v>1</v>
      </c>
      <c r="E21" s="57">
        <v>1</v>
      </c>
      <c r="F21" s="57">
        <v>1</v>
      </c>
      <c r="G21" s="57">
        <v>1</v>
      </c>
      <c r="H21" s="57">
        <v>0</v>
      </c>
      <c r="I21" s="57">
        <v>0</v>
      </c>
      <c r="J21" s="57">
        <v>0</v>
      </c>
      <c r="K21" s="57">
        <v>2</v>
      </c>
      <c r="L21" s="57">
        <v>2</v>
      </c>
      <c r="M21" s="57">
        <v>0</v>
      </c>
      <c r="N21" s="57">
        <v>0</v>
      </c>
      <c r="O21" s="48">
        <f t="shared" si="10"/>
        <v>9</v>
      </c>
      <c r="P21" s="56">
        <v>9</v>
      </c>
      <c r="Q21" s="61">
        <f t="shared" si="4"/>
        <v>1</v>
      </c>
    </row>
    <row r="22" spans="2:17" ht="15.75" x14ac:dyDescent="0.25">
      <c r="B22" s="63" t="s">
        <v>132</v>
      </c>
      <c r="C22" s="57"/>
      <c r="D22" s="58">
        <v>2</v>
      </c>
      <c r="E22" s="57">
        <v>2</v>
      </c>
      <c r="F22" s="57">
        <v>1</v>
      </c>
      <c r="G22" s="57"/>
      <c r="H22" s="57">
        <v>0</v>
      </c>
      <c r="I22" s="57">
        <v>0</v>
      </c>
      <c r="J22" s="57">
        <v>1</v>
      </c>
      <c r="K22" s="57">
        <v>0</v>
      </c>
      <c r="L22" s="57">
        <v>0</v>
      </c>
      <c r="M22" s="57">
        <v>1</v>
      </c>
      <c r="N22" s="57">
        <v>1</v>
      </c>
      <c r="O22" s="48">
        <f t="shared" si="10"/>
        <v>8</v>
      </c>
      <c r="P22" s="56">
        <v>7</v>
      </c>
      <c r="Q22" s="61">
        <f t="shared" si="4"/>
        <v>1.1428571428571428</v>
      </c>
    </row>
  </sheetData>
  <mergeCells count="1">
    <mergeCell ref="O4:Q4"/>
  </mergeCells>
  <pageMargins left="0" right="0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CA21"/>
  <sheetViews>
    <sheetView workbookViewId="0">
      <pane xSplit="1" topLeftCell="B1" activePane="topRight" state="frozen"/>
      <selection pane="topRight" activeCell="N21" sqref="N21"/>
    </sheetView>
  </sheetViews>
  <sheetFormatPr baseColWidth="10" defaultRowHeight="15" x14ac:dyDescent="0.25"/>
  <cols>
    <col min="1" max="1" width="22.85546875" customWidth="1"/>
    <col min="2" max="4" width="11.7109375" customWidth="1"/>
    <col min="5" max="8" width="6.7109375" customWidth="1"/>
    <col min="9" max="13" width="10.140625" customWidth="1"/>
    <col min="14" max="14" width="8.28515625" customWidth="1"/>
    <col min="15" max="15" width="11.7109375" customWidth="1"/>
    <col min="16" max="16" width="10.42578125" customWidth="1"/>
  </cols>
  <sheetData>
    <row r="1" spans="1:79" ht="18.75" x14ac:dyDescent="0.3">
      <c r="A1" s="90" t="s">
        <v>138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79" ht="18.75" x14ac:dyDescent="0.3">
      <c r="A2" s="91" t="s">
        <v>139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79" ht="18.75" x14ac:dyDescent="0.3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79" ht="27.75" customHeight="1" thickBot="1" x14ac:dyDescent="0.3">
      <c r="A4" s="96" t="s">
        <v>109</v>
      </c>
      <c r="B4" s="97" t="s">
        <v>110</v>
      </c>
      <c r="C4" s="97" t="s">
        <v>111</v>
      </c>
      <c r="D4" s="97" t="s">
        <v>112</v>
      </c>
      <c r="E4" s="98" t="s">
        <v>113</v>
      </c>
      <c r="F4" s="98" t="s">
        <v>114</v>
      </c>
      <c r="G4" s="98" t="s">
        <v>163</v>
      </c>
      <c r="H4" s="98" t="s">
        <v>165</v>
      </c>
      <c r="I4" s="98" t="s">
        <v>188</v>
      </c>
      <c r="J4" s="98" t="s">
        <v>191</v>
      </c>
      <c r="K4" s="98" t="s">
        <v>194</v>
      </c>
      <c r="L4" s="98" t="s">
        <v>195</v>
      </c>
      <c r="M4" s="98" t="s">
        <v>200</v>
      </c>
      <c r="N4" s="98" t="s">
        <v>115</v>
      </c>
      <c r="O4" s="97" t="s">
        <v>141</v>
      </c>
      <c r="P4" s="96" t="s">
        <v>108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</row>
    <row r="5" spans="1:79" s="33" customFormat="1" ht="15.75" thickBot="1" x14ac:dyDescent="0.3">
      <c r="A5" s="135" t="s">
        <v>116</v>
      </c>
      <c r="B5" s="32">
        <f t="shared" ref="B5:O5" si="0">B6+B7+B8+B9</f>
        <v>82</v>
      </c>
      <c r="C5" s="32">
        <f t="shared" si="0"/>
        <v>84</v>
      </c>
      <c r="D5" s="32">
        <f t="shared" si="0"/>
        <v>64</v>
      </c>
      <c r="E5" s="32">
        <f t="shared" si="0"/>
        <v>68</v>
      </c>
      <c r="F5" s="32">
        <f t="shared" si="0"/>
        <v>77</v>
      </c>
      <c r="G5" s="32">
        <f t="shared" si="0"/>
        <v>73</v>
      </c>
      <c r="H5" s="32">
        <f t="shared" si="0"/>
        <v>84</v>
      </c>
      <c r="I5" s="32">
        <f t="shared" si="0"/>
        <v>97</v>
      </c>
      <c r="J5" s="32">
        <f t="shared" si="0"/>
        <v>90</v>
      </c>
      <c r="K5" s="32">
        <f>K6+K7+K8+K9</f>
        <v>68</v>
      </c>
      <c r="L5" s="32">
        <f>L6+L7+L8+L9</f>
        <v>94</v>
      </c>
      <c r="M5" s="32">
        <f>M6+M7+M8+M9</f>
        <v>98</v>
      </c>
      <c r="N5" s="32">
        <f>SUM(B5:M5)</f>
        <v>979</v>
      </c>
      <c r="O5" s="32">
        <f t="shared" si="0"/>
        <v>2966</v>
      </c>
      <c r="P5" s="210">
        <f>N5*100/O5</f>
        <v>33.007417397167906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</row>
    <row r="6" spans="1:79" ht="15.75" thickBot="1" x14ac:dyDescent="0.3">
      <c r="A6" s="34" t="s">
        <v>92</v>
      </c>
      <c r="B6" s="35">
        <v>48</v>
      </c>
      <c r="C6" s="35">
        <v>50</v>
      </c>
      <c r="D6" s="35">
        <v>36</v>
      </c>
      <c r="E6" s="36">
        <v>35</v>
      </c>
      <c r="F6" s="36">
        <v>45</v>
      </c>
      <c r="G6" s="36">
        <v>34</v>
      </c>
      <c r="H6" s="36">
        <v>49</v>
      </c>
      <c r="I6" s="36">
        <v>49</v>
      </c>
      <c r="J6" s="36">
        <v>35</v>
      </c>
      <c r="K6" s="36">
        <v>34</v>
      </c>
      <c r="L6" s="36">
        <v>46</v>
      </c>
      <c r="M6" s="36">
        <v>49</v>
      </c>
      <c r="N6" s="32">
        <f t="shared" ref="N6:N19" si="1">SUM(B6:M6)</f>
        <v>510</v>
      </c>
      <c r="O6" s="36">
        <v>1413</v>
      </c>
      <c r="P6" s="211">
        <f t="shared" ref="P6:P20" si="2">N6*100/O6</f>
        <v>36.093418259023352</v>
      </c>
      <c r="Q6" s="158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79" ht="15.75" thickBot="1" x14ac:dyDescent="0.3">
      <c r="A7" s="37" t="s">
        <v>117</v>
      </c>
      <c r="B7" s="38">
        <v>19</v>
      </c>
      <c r="C7" s="38">
        <v>18</v>
      </c>
      <c r="D7" s="38">
        <v>17</v>
      </c>
      <c r="E7" s="39">
        <v>17</v>
      </c>
      <c r="F7" s="39">
        <v>16</v>
      </c>
      <c r="G7" s="39">
        <v>24</v>
      </c>
      <c r="H7" s="39">
        <v>21</v>
      </c>
      <c r="I7" s="39">
        <v>29</v>
      </c>
      <c r="J7" s="39">
        <v>39</v>
      </c>
      <c r="K7" s="39">
        <v>15</v>
      </c>
      <c r="L7" s="39">
        <v>14</v>
      </c>
      <c r="M7" s="39">
        <v>27</v>
      </c>
      <c r="N7" s="32">
        <f t="shared" si="1"/>
        <v>256</v>
      </c>
      <c r="O7" s="39">
        <v>906</v>
      </c>
      <c r="P7" s="212">
        <f t="shared" si="2"/>
        <v>28.256070640176599</v>
      </c>
      <c r="Q7" s="15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</row>
    <row r="8" spans="1:79" ht="15.75" thickBot="1" x14ac:dyDescent="0.3">
      <c r="A8" s="37" t="s">
        <v>94</v>
      </c>
      <c r="B8" s="38">
        <v>11</v>
      </c>
      <c r="C8" s="38">
        <v>9</v>
      </c>
      <c r="D8" s="38">
        <v>9</v>
      </c>
      <c r="E8" s="39">
        <v>15</v>
      </c>
      <c r="F8" s="39">
        <v>10</v>
      </c>
      <c r="G8" s="39">
        <v>12</v>
      </c>
      <c r="H8" s="39">
        <v>12</v>
      </c>
      <c r="I8" s="39">
        <v>14</v>
      </c>
      <c r="J8" s="39">
        <v>13</v>
      </c>
      <c r="K8" s="39">
        <v>17</v>
      </c>
      <c r="L8" s="39">
        <v>15</v>
      </c>
      <c r="M8" s="39">
        <v>19</v>
      </c>
      <c r="N8" s="32">
        <f t="shared" si="1"/>
        <v>156</v>
      </c>
      <c r="O8" s="39">
        <v>493</v>
      </c>
      <c r="P8" s="212">
        <f t="shared" si="2"/>
        <v>31.643002028397564</v>
      </c>
      <c r="Q8" s="15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</row>
    <row r="9" spans="1:79" ht="15.75" thickBot="1" x14ac:dyDescent="0.3">
      <c r="A9" s="40" t="s">
        <v>95</v>
      </c>
      <c r="B9" s="41">
        <v>4</v>
      </c>
      <c r="C9" s="41">
        <v>7</v>
      </c>
      <c r="D9" s="41">
        <v>2</v>
      </c>
      <c r="E9" s="42">
        <v>1</v>
      </c>
      <c r="F9" s="42">
        <v>6</v>
      </c>
      <c r="G9" s="42">
        <v>3</v>
      </c>
      <c r="H9" s="42">
        <v>2</v>
      </c>
      <c r="I9" s="42">
        <v>5</v>
      </c>
      <c r="J9" s="42">
        <v>3</v>
      </c>
      <c r="K9" s="42">
        <v>2</v>
      </c>
      <c r="L9" s="42">
        <v>19</v>
      </c>
      <c r="M9" s="42">
        <v>3</v>
      </c>
      <c r="N9" s="32">
        <f t="shared" si="1"/>
        <v>57</v>
      </c>
      <c r="O9" s="42">
        <v>154</v>
      </c>
      <c r="P9" s="213">
        <f t="shared" si="2"/>
        <v>37.012987012987011</v>
      </c>
      <c r="Q9" s="158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</row>
    <row r="10" spans="1:79" s="33" customFormat="1" ht="15.75" thickBot="1" x14ac:dyDescent="0.3">
      <c r="A10" s="135" t="s">
        <v>118</v>
      </c>
      <c r="B10" s="32">
        <f t="shared" ref="B10:O10" si="3">B11+B12+B13+B14</f>
        <v>39</v>
      </c>
      <c r="C10" s="32">
        <f t="shared" si="3"/>
        <v>37</v>
      </c>
      <c r="D10" s="32">
        <f t="shared" si="3"/>
        <v>37</v>
      </c>
      <c r="E10" s="32">
        <f t="shared" si="3"/>
        <v>50</v>
      </c>
      <c r="F10" s="32">
        <f t="shared" si="3"/>
        <v>32</v>
      </c>
      <c r="G10" s="32">
        <f t="shared" si="3"/>
        <v>21</v>
      </c>
      <c r="H10" s="32">
        <f t="shared" si="3"/>
        <v>41</v>
      </c>
      <c r="I10" s="32">
        <f t="shared" si="3"/>
        <v>53</v>
      </c>
      <c r="J10" s="32">
        <f t="shared" si="3"/>
        <v>37</v>
      </c>
      <c r="K10" s="32">
        <f>K11+K12+K13+K14</f>
        <v>45</v>
      </c>
      <c r="L10" s="32">
        <f>L11+L12+L13+L14</f>
        <v>46</v>
      </c>
      <c r="M10" s="32">
        <f>M11+M12+M13+M14</f>
        <v>39</v>
      </c>
      <c r="N10" s="32">
        <f t="shared" si="1"/>
        <v>477</v>
      </c>
      <c r="O10" s="32">
        <f t="shared" si="3"/>
        <v>2053</v>
      </c>
      <c r="P10" s="210">
        <f t="shared" si="2"/>
        <v>23.234291281052119</v>
      </c>
      <c r="Q10" s="158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</row>
    <row r="11" spans="1:79" ht="15.75" thickBot="1" x14ac:dyDescent="0.3">
      <c r="A11" s="34" t="s">
        <v>97</v>
      </c>
      <c r="B11" s="35">
        <v>23</v>
      </c>
      <c r="C11" s="35">
        <v>18</v>
      </c>
      <c r="D11" s="35">
        <v>19</v>
      </c>
      <c r="E11" s="36">
        <v>27</v>
      </c>
      <c r="F11" s="36">
        <v>17</v>
      </c>
      <c r="G11" s="36">
        <v>7</v>
      </c>
      <c r="H11" s="36">
        <v>23</v>
      </c>
      <c r="I11" s="36">
        <v>28</v>
      </c>
      <c r="J11" s="36">
        <v>19</v>
      </c>
      <c r="K11" s="36">
        <v>20</v>
      </c>
      <c r="L11" s="36">
        <v>25</v>
      </c>
      <c r="M11" s="36">
        <v>22</v>
      </c>
      <c r="N11" s="32">
        <f t="shared" si="1"/>
        <v>248</v>
      </c>
      <c r="O11" s="36">
        <v>947</v>
      </c>
      <c r="P11" s="211">
        <f t="shared" si="2"/>
        <v>26.187961985216472</v>
      </c>
      <c r="Q11" s="158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</row>
    <row r="12" spans="1:79" ht="15.75" thickBot="1" x14ac:dyDescent="0.3">
      <c r="A12" s="37" t="s">
        <v>189</v>
      </c>
      <c r="B12" s="38">
        <v>8</v>
      </c>
      <c r="C12" s="38">
        <v>9</v>
      </c>
      <c r="D12" s="38">
        <v>10</v>
      </c>
      <c r="E12" s="39">
        <v>8</v>
      </c>
      <c r="F12" s="39">
        <v>8</v>
      </c>
      <c r="G12" s="39">
        <v>9</v>
      </c>
      <c r="H12" s="39">
        <v>12</v>
      </c>
      <c r="I12" s="39">
        <v>10</v>
      </c>
      <c r="J12" s="39">
        <v>10</v>
      </c>
      <c r="K12" s="39">
        <v>13</v>
      </c>
      <c r="L12" s="39">
        <v>11</v>
      </c>
      <c r="M12" s="39">
        <v>11</v>
      </c>
      <c r="N12" s="32">
        <f t="shared" si="1"/>
        <v>119</v>
      </c>
      <c r="O12" s="39">
        <v>586</v>
      </c>
      <c r="P12" s="212">
        <f t="shared" si="2"/>
        <v>20.30716723549488</v>
      </c>
      <c r="Q12" s="15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ht="15.75" thickBot="1" x14ac:dyDescent="0.3">
      <c r="A13" s="37" t="s">
        <v>100</v>
      </c>
      <c r="B13" s="38">
        <v>3</v>
      </c>
      <c r="C13" s="38">
        <v>5</v>
      </c>
      <c r="D13" s="38">
        <v>4</v>
      </c>
      <c r="E13" s="39">
        <v>6</v>
      </c>
      <c r="F13" s="39">
        <v>4</v>
      </c>
      <c r="G13" s="39">
        <v>2</v>
      </c>
      <c r="H13" s="39">
        <v>3</v>
      </c>
      <c r="I13" s="39">
        <v>11</v>
      </c>
      <c r="J13" s="39">
        <v>2</v>
      </c>
      <c r="K13" s="39">
        <v>5</v>
      </c>
      <c r="L13" s="39">
        <v>6</v>
      </c>
      <c r="M13" s="39">
        <v>2</v>
      </c>
      <c r="N13" s="32">
        <f t="shared" si="1"/>
        <v>53</v>
      </c>
      <c r="O13" s="39">
        <v>354</v>
      </c>
      <c r="P13" s="212">
        <f t="shared" si="2"/>
        <v>14.971751412429379</v>
      </c>
      <c r="Q13" s="158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ht="15.75" thickBot="1" x14ac:dyDescent="0.3">
      <c r="A14" s="40" t="s">
        <v>99</v>
      </c>
      <c r="B14" s="41">
        <v>5</v>
      </c>
      <c r="C14" s="41">
        <v>5</v>
      </c>
      <c r="D14" s="41">
        <v>4</v>
      </c>
      <c r="E14" s="42">
        <v>9</v>
      </c>
      <c r="F14" s="42">
        <v>3</v>
      </c>
      <c r="G14" s="42">
        <v>3</v>
      </c>
      <c r="H14" s="42">
        <v>3</v>
      </c>
      <c r="I14" s="42">
        <v>4</v>
      </c>
      <c r="J14" s="42">
        <v>6</v>
      </c>
      <c r="K14" s="42">
        <v>7</v>
      </c>
      <c r="L14" s="42">
        <v>4</v>
      </c>
      <c r="M14" s="42">
        <v>4</v>
      </c>
      <c r="N14" s="32">
        <f t="shared" si="1"/>
        <v>57</v>
      </c>
      <c r="O14" s="42">
        <v>166</v>
      </c>
      <c r="P14" s="213">
        <f t="shared" si="2"/>
        <v>34.337349397590359</v>
      </c>
      <c r="Q14" s="158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33" customFormat="1" ht="15.75" thickBot="1" x14ac:dyDescent="0.3">
      <c r="A15" s="135" t="s">
        <v>119</v>
      </c>
      <c r="B15" s="32">
        <f>B16+B17+B18+B19</f>
        <v>23</v>
      </c>
      <c r="C15" s="32">
        <f t="shared" ref="C15:O15" si="4">C16+C17+C18+C19</f>
        <v>27</v>
      </c>
      <c r="D15" s="32">
        <f t="shared" si="4"/>
        <v>28</v>
      </c>
      <c r="E15" s="32">
        <f t="shared" si="4"/>
        <v>34</v>
      </c>
      <c r="F15" s="32">
        <f t="shared" si="4"/>
        <v>28</v>
      </c>
      <c r="G15" s="32">
        <f t="shared" si="4"/>
        <v>22</v>
      </c>
      <c r="H15" s="32">
        <f t="shared" si="4"/>
        <v>36</v>
      </c>
      <c r="I15" s="32">
        <f t="shared" si="4"/>
        <v>34</v>
      </c>
      <c r="J15" s="32">
        <f t="shared" si="4"/>
        <v>31</v>
      </c>
      <c r="K15" s="32">
        <f>K16+K17+K18+K19</f>
        <v>31</v>
      </c>
      <c r="L15" s="32">
        <f>L16+L17+L18+L19</f>
        <v>36</v>
      </c>
      <c r="M15" s="32">
        <f>M16+M17+M18+M19</f>
        <v>33</v>
      </c>
      <c r="N15" s="32">
        <f t="shared" si="1"/>
        <v>363</v>
      </c>
      <c r="O15" s="32">
        <f t="shared" si="4"/>
        <v>1174</v>
      </c>
      <c r="P15" s="210">
        <f t="shared" si="2"/>
        <v>30.919931856899488</v>
      </c>
      <c r="Q15" s="158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ht="15.75" thickBot="1" x14ac:dyDescent="0.3">
      <c r="A16" s="34" t="s">
        <v>102</v>
      </c>
      <c r="B16" s="35">
        <v>21</v>
      </c>
      <c r="C16" s="35">
        <v>23</v>
      </c>
      <c r="D16" s="35">
        <v>23</v>
      </c>
      <c r="E16" s="36">
        <v>29</v>
      </c>
      <c r="F16" s="36">
        <v>20</v>
      </c>
      <c r="G16" s="36">
        <v>21</v>
      </c>
      <c r="H16" s="36">
        <v>31</v>
      </c>
      <c r="I16" s="36">
        <v>29</v>
      </c>
      <c r="J16" s="36">
        <v>24</v>
      </c>
      <c r="K16" s="36">
        <v>23</v>
      </c>
      <c r="L16" s="36">
        <v>28</v>
      </c>
      <c r="M16" s="36">
        <v>26</v>
      </c>
      <c r="N16" s="32">
        <f t="shared" si="1"/>
        <v>298</v>
      </c>
      <c r="O16" s="36">
        <v>956</v>
      </c>
      <c r="P16" s="211">
        <f t="shared" si="2"/>
        <v>31.171548117154813</v>
      </c>
      <c r="Q16" s="158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ht="15.75" thickBot="1" x14ac:dyDescent="0.3">
      <c r="A17" s="37" t="s">
        <v>103</v>
      </c>
      <c r="B17" s="38">
        <v>1</v>
      </c>
      <c r="C17" s="38">
        <v>3</v>
      </c>
      <c r="D17" s="38">
        <v>3</v>
      </c>
      <c r="E17" s="39">
        <v>3</v>
      </c>
      <c r="F17" s="39">
        <v>4</v>
      </c>
      <c r="G17" s="39">
        <v>1</v>
      </c>
      <c r="H17" s="39">
        <v>3</v>
      </c>
      <c r="I17" s="39">
        <v>3</v>
      </c>
      <c r="J17" s="39">
        <v>4</v>
      </c>
      <c r="K17" s="39">
        <v>5</v>
      </c>
      <c r="L17" s="39">
        <v>5</v>
      </c>
      <c r="M17" s="39">
        <v>2</v>
      </c>
      <c r="N17" s="32">
        <f t="shared" si="1"/>
        <v>37</v>
      </c>
      <c r="O17" s="39">
        <v>109</v>
      </c>
      <c r="P17" s="212">
        <f t="shared" si="2"/>
        <v>33.944954128440365</v>
      </c>
      <c r="Q17" s="158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ht="15.75" thickBot="1" x14ac:dyDescent="0.3">
      <c r="A18" s="37" t="s">
        <v>190</v>
      </c>
      <c r="B18" s="38">
        <v>0</v>
      </c>
      <c r="C18" s="38">
        <v>0</v>
      </c>
      <c r="D18" s="38">
        <v>1</v>
      </c>
      <c r="E18" s="39">
        <v>1</v>
      </c>
      <c r="F18" s="39">
        <v>2</v>
      </c>
      <c r="G18" s="39">
        <v>0</v>
      </c>
      <c r="H18" s="39">
        <v>1</v>
      </c>
      <c r="I18" s="39">
        <v>1</v>
      </c>
      <c r="J18" s="39">
        <v>2</v>
      </c>
      <c r="K18" s="39">
        <v>2</v>
      </c>
      <c r="L18" s="39">
        <v>2</v>
      </c>
      <c r="M18" s="39">
        <v>2</v>
      </c>
      <c r="N18" s="32">
        <f t="shared" si="1"/>
        <v>14</v>
      </c>
      <c r="O18" s="39">
        <v>82</v>
      </c>
      <c r="P18" s="212">
        <f t="shared" si="2"/>
        <v>17.073170731707318</v>
      </c>
      <c r="Q18" s="158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ht="15.75" thickBot="1" x14ac:dyDescent="0.3">
      <c r="A19" s="37" t="s">
        <v>104</v>
      </c>
      <c r="B19" s="38">
        <v>1</v>
      </c>
      <c r="C19" s="38">
        <v>1</v>
      </c>
      <c r="D19" s="38">
        <v>1</v>
      </c>
      <c r="E19" s="39">
        <v>1</v>
      </c>
      <c r="F19" s="39">
        <v>2</v>
      </c>
      <c r="G19" s="39">
        <v>0</v>
      </c>
      <c r="H19" s="39">
        <v>1</v>
      </c>
      <c r="I19" s="39">
        <v>1</v>
      </c>
      <c r="J19" s="39">
        <v>1</v>
      </c>
      <c r="K19" s="39">
        <v>1</v>
      </c>
      <c r="L19" s="39">
        <v>1</v>
      </c>
      <c r="M19" s="39">
        <v>3</v>
      </c>
      <c r="N19" s="32">
        <f t="shared" si="1"/>
        <v>14</v>
      </c>
      <c r="O19" s="39">
        <v>27</v>
      </c>
      <c r="P19" s="212">
        <f t="shared" si="2"/>
        <v>51.851851851851855</v>
      </c>
      <c r="Q19" s="158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31" customFormat="1" ht="15.75" thickBot="1" x14ac:dyDescent="0.3">
      <c r="A20" s="93" t="s">
        <v>91</v>
      </c>
      <c r="B20" s="94">
        <f>B5+B10+B15</f>
        <v>144</v>
      </c>
      <c r="C20" s="94">
        <f>C5+C10+C15</f>
        <v>148</v>
      </c>
      <c r="D20" s="94">
        <f>D5+D10+D15</f>
        <v>129</v>
      </c>
      <c r="E20" s="94">
        <f t="shared" ref="E20:J20" si="5">E5+E10+E15</f>
        <v>152</v>
      </c>
      <c r="F20" s="94">
        <f t="shared" si="5"/>
        <v>137</v>
      </c>
      <c r="G20" s="94">
        <f t="shared" si="5"/>
        <v>116</v>
      </c>
      <c r="H20" s="94">
        <f t="shared" si="5"/>
        <v>161</v>
      </c>
      <c r="I20" s="94">
        <f t="shared" si="5"/>
        <v>184</v>
      </c>
      <c r="J20" s="94">
        <f t="shared" si="5"/>
        <v>158</v>
      </c>
      <c r="K20" s="94">
        <f>K5+K10+K15</f>
        <v>144</v>
      </c>
      <c r="L20" s="94">
        <f>L5+L10+L15</f>
        <v>176</v>
      </c>
      <c r="M20" s="94">
        <f>M5+M10+M15</f>
        <v>170</v>
      </c>
      <c r="N20" s="32">
        <f>SUM(B20:M20)</f>
        <v>1819</v>
      </c>
      <c r="O20" s="94">
        <f>O5+O10+O15</f>
        <v>6193</v>
      </c>
      <c r="P20" s="95">
        <f t="shared" si="2"/>
        <v>29.37187146778621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x14ac:dyDescent="0.25"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</sheetData>
  <pageMargins left="0.7" right="0.7" top="0.75" bottom="0.75" header="0.3" footer="0.3"/>
  <pageSetup paperSize="9" scale="73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3:XEY12"/>
  <sheetViews>
    <sheetView topLeftCell="D1" workbookViewId="0">
      <selection activeCell="H12" sqref="H12:I12"/>
    </sheetView>
  </sheetViews>
  <sheetFormatPr baseColWidth="10" defaultRowHeight="15" x14ac:dyDescent="0.25"/>
  <cols>
    <col min="1" max="3" width="0" hidden="1" customWidth="1"/>
    <col min="4" max="4" width="22.28515625" customWidth="1"/>
    <col min="5" max="5" width="1" hidden="1" customWidth="1"/>
    <col min="6" max="6" width="15.5703125" customWidth="1"/>
    <col min="7" max="7" width="9.140625" customWidth="1"/>
    <col min="8" max="8" width="7.140625" bestFit="1" customWidth="1"/>
    <col min="9" max="10" width="6.7109375" customWidth="1"/>
    <col min="11" max="11" width="7.140625" bestFit="1" customWidth="1"/>
    <col min="12" max="13" width="6.7109375" customWidth="1"/>
    <col min="14" max="14" width="7.140625" bestFit="1" customWidth="1"/>
    <col min="15" max="16" width="6.7109375" customWidth="1"/>
    <col min="17" max="17" width="7.140625" bestFit="1" customWidth="1"/>
    <col min="18" max="18" width="6.7109375" customWidth="1"/>
    <col min="19" max="19" width="7.28515625" customWidth="1"/>
    <col min="20" max="20" width="8.28515625" customWidth="1"/>
    <col min="21" max="21" width="7.28515625" customWidth="1"/>
    <col min="22" max="22" width="9" customWidth="1"/>
    <col min="23" max="23" width="10.42578125" customWidth="1"/>
    <col min="24" max="24" width="8.28515625" customWidth="1"/>
    <col min="25" max="25" width="9.85546875" customWidth="1"/>
    <col min="26" max="26" width="10.28515625" customWidth="1"/>
    <col min="27" max="27" width="9" customWidth="1"/>
    <col min="28" max="28" width="6.7109375" customWidth="1"/>
    <col min="29" max="29" width="7.85546875" customWidth="1"/>
    <col min="30" max="30" width="7.28515625" customWidth="1"/>
    <col min="31" max="31" width="7" customWidth="1"/>
    <col min="32" max="32" width="9.42578125" customWidth="1"/>
    <col min="33" max="33" width="10.140625" customWidth="1"/>
    <col min="34" max="34" width="6.85546875" customWidth="1"/>
    <col min="35" max="35" width="8.5703125" customWidth="1"/>
    <col min="36" max="36" width="7" customWidth="1"/>
    <col min="37" max="37" width="9.42578125" customWidth="1"/>
    <col min="38" max="38" width="8" customWidth="1"/>
    <col min="39" max="39" width="9.28515625" customWidth="1"/>
    <col min="40" max="40" width="4.7109375" customWidth="1"/>
    <col min="41" max="41" width="8.5703125" customWidth="1"/>
    <col min="42" max="42" width="10.85546875" customWidth="1"/>
    <col min="43" max="43" width="9.42578125" customWidth="1"/>
    <col min="44" max="44" width="8.42578125" bestFit="1" customWidth="1"/>
    <col min="45" max="45" width="10" customWidth="1"/>
  </cols>
  <sheetData>
    <row r="3" spans="1:16379" ht="18.75" x14ac:dyDescent="0.3">
      <c r="A3" s="9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16379" ht="18.75" x14ac:dyDescent="0.3">
      <c r="A4" s="10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16379" x14ac:dyDescent="0.25">
      <c r="A5" s="292" t="s">
        <v>49</v>
      </c>
      <c r="B5" s="292" t="s">
        <v>50</v>
      </c>
      <c r="C5" s="292" t="s">
        <v>51</v>
      </c>
      <c r="D5" s="292" t="s">
        <v>52</v>
      </c>
      <c r="E5" s="292" t="s">
        <v>53</v>
      </c>
      <c r="F5" s="294" t="s">
        <v>54</v>
      </c>
      <c r="G5" s="294" t="s">
        <v>55</v>
      </c>
      <c r="H5" s="286" t="s">
        <v>56</v>
      </c>
      <c r="I5" s="287"/>
      <c r="J5" s="288"/>
      <c r="K5" s="286" t="s">
        <v>57</v>
      </c>
      <c r="L5" s="287"/>
      <c r="M5" s="288"/>
      <c r="N5" s="286" t="s">
        <v>58</v>
      </c>
      <c r="O5" s="287"/>
      <c r="P5" s="288"/>
      <c r="Q5" s="286" t="s">
        <v>59</v>
      </c>
      <c r="R5" s="287"/>
      <c r="S5" s="288"/>
      <c r="T5" s="286" t="s">
        <v>60</v>
      </c>
      <c r="U5" s="287"/>
      <c r="V5" s="288"/>
      <c r="W5" s="286" t="s">
        <v>61</v>
      </c>
      <c r="X5" s="287"/>
      <c r="Y5" s="288"/>
      <c r="Z5" s="286" t="s">
        <v>62</v>
      </c>
      <c r="AA5" s="287"/>
      <c r="AB5" s="288"/>
      <c r="AC5" s="286" t="s">
        <v>63</v>
      </c>
      <c r="AD5" s="287"/>
      <c r="AE5" s="288"/>
      <c r="AF5" s="286" t="s">
        <v>64</v>
      </c>
      <c r="AG5" s="287"/>
      <c r="AH5" s="288"/>
      <c r="AI5" s="286" t="s">
        <v>65</v>
      </c>
      <c r="AJ5" s="287"/>
      <c r="AK5" s="288"/>
      <c r="AL5" s="286" t="s">
        <v>66</v>
      </c>
      <c r="AM5" s="287"/>
      <c r="AN5" s="288"/>
      <c r="AO5" s="286" t="s">
        <v>67</v>
      </c>
      <c r="AP5" s="287"/>
      <c r="AQ5" s="288"/>
      <c r="AR5" s="289" t="s">
        <v>68</v>
      </c>
      <c r="AS5" s="290"/>
      <c r="AT5" s="29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</row>
    <row r="6" spans="1:16379" ht="75.75" customHeight="1" x14ac:dyDescent="0.25">
      <c r="A6" s="293"/>
      <c r="B6" s="293"/>
      <c r="C6" s="293"/>
      <c r="D6" s="293"/>
      <c r="E6" s="293"/>
      <c r="F6" s="295"/>
      <c r="G6" s="295"/>
      <c r="H6" s="12" t="s">
        <v>69</v>
      </c>
      <c r="I6" s="13" t="s">
        <v>70</v>
      </c>
      <c r="J6" s="14" t="s">
        <v>71</v>
      </c>
      <c r="K6" s="12" t="s">
        <v>69</v>
      </c>
      <c r="L6" s="13" t="s">
        <v>70</v>
      </c>
      <c r="M6" s="14" t="s">
        <v>71</v>
      </c>
      <c r="N6" s="12" t="s">
        <v>69</v>
      </c>
      <c r="O6" s="13" t="s">
        <v>70</v>
      </c>
      <c r="P6" s="14" t="s">
        <v>71</v>
      </c>
      <c r="Q6" s="12" t="s">
        <v>69</v>
      </c>
      <c r="R6" s="13" t="s">
        <v>70</v>
      </c>
      <c r="S6" s="14" t="s">
        <v>71</v>
      </c>
      <c r="T6" s="12" t="s">
        <v>69</v>
      </c>
      <c r="U6" s="13" t="s">
        <v>70</v>
      </c>
      <c r="V6" s="14" t="s">
        <v>71</v>
      </c>
      <c r="W6" s="12" t="s">
        <v>69</v>
      </c>
      <c r="X6" s="13" t="s">
        <v>70</v>
      </c>
      <c r="Y6" s="14" t="s">
        <v>71</v>
      </c>
      <c r="Z6" s="12" t="s">
        <v>69</v>
      </c>
      <c r="AA6" s="13" t="s">
        <v>70</v>
      </c>
      <c r="AB6" s="14" t="s">
        <v>71</v>
      </c>
      <c r="AC6" s="12" t="s">
        <v>69</v>
      </c>
      <c r="AD6" s="13" t="s">
        <v>70</v>
      </c>
      <c r="AE6" s="14" t="s">
        <v>71</v>
      </c>
      <c r="AF6" s="12" t="s">
        <v>69</v>
      </c>
      <c r="AG6" s="13" t="s">
        <v>70</v>
      </c>
      <c r="AH6" s="14" t="s">
        <v>71</v>
      </c>
      <c r="AI6" s="12" t="s">
        <v>69</v>
      </c>
      <c r="AJ6" s="13" t="s">
        <v>70</v>
      </c>
      <c r="AK6" s="14" t="s">
        <v>71</v>
      </c>
      <c r="AL6" s="12" t="s">
        <v>69</v>
      </c>
      <c r="AM6" s="13" t="s">
        <v>70</v>
      </c>
      <c r="AN6" s="14" t="s">
        <v>71</v>
      </c>
      <c r="AO6" s="12" t="s">
        <v>69</v>
      </c>
      <c r="AP6" s="13" t="s">
        <v>70</v>
      </c>
      <c r="AQ6" s="14" t="s">
        <v>71</v>
      </c>
      <c r="AR6" s="15" t="s">
        <v>69</v>
      </c>
      <c r="AS6" s="16" t="s">
        <v>70</v>
      </c>
      <c r="AT6" s="17" t="s">
        <v>71</v>
      </c>
    </row>
    <row r="7" spans="1:16379" ht="30" customHeight="1" x14ac:dyDescent="0.35">
      <c r="A7" s="18" t="s">
        <v>72</v>
      </c>
      <c r="B7" s="19" t="s">
        <v>73</v>
      </c>
      <c r="C7" s="19" t="s">
        <v>53</v>
      </c>
      <c r="D7" s="19" t="s">
        <v>74</v>
      </c>
      <c r="E7" s="19" t="s">
        <v>75</v>
      </c>
      <c r="F7" s="20" t="s">
        <v>76</v>
      </c>
      <c r="G7" s="21" t="s">
        <v>77</v>
      </c>
      <c r="H7" s="119">
        <v>1040</v>
      </c>
      <c r="I7" s="120">
        <v>356</v>
      </c>
      <c r="J7" s="225">
        <f>H7/I7</f>
        <v>2.9213483146067416</v>
      </c>
      <c r="K7" s="119">
        <v>632</v>
      </c>
      <c r="L7" s="120">
        <v>392</v>
      </c>
      <c r="M7" s="225">
        <f>K7/L7</f>
        <v>1.6122448979591837</v>
      </c>
      <c r="N7" s="119">
        <v>690</v>
      </c>
      <c r="O7" s="120">
        <v>288</v>
      </c>
      <c r="P7" s="225">
        <f>N7/O7</f>
        <v>2.3958333333333335</v>
      </c>
      <c r="Q7" s="119">
        <v>1035</v>
      </c>
      <c r="R7" s="120">
        <v>404</v>
      </c>
      <c r="S7" s="225">
        <f t="shared" ref="S7" si="0">Q7/R7</f>
        <v>2.5618811881188117</v>
      </c>
      <c r="T7" s="119">
        <v>695</v>
      </c>
      <c r="U7" s="120">
        <v>436</v>
      </c>
      <c r="V7" s="225">
        <f t="shared" ref="V7" si="1">T7/U7</f>
        <v>1.5940366972477065</v>
      </c>
      <c r="W7" s="119">
        <v>1205</v>
      </c>
      <c r="X7" s="120">
        <v>372</v>
      </c>
      <c r="Y7" s="225">
        <f t="shared" ref="Y7" si="2">W7/X7</f>
        <v>3.239247311827957</v>
      </c>
      <c r="Z7" s="119">
        <v>1093</v>
      </c>
      <c r="AA7" s="122">
        <v>440</v>
      </c>
      <c r="AB7" s="225">
        <f t="shared" ref="AB7" si="3">Z7/AA7</f>
        <v>2.4840909090909089</v>
      </c>
      <c r="AC7" s="119">
        <v>956</v>
      </c>
      <c r="AD7" s="120">
        <v>344</v>
      </c>
      <c r="AE7" s="225">
        <f t="shared" ref="AE7" si="4">AC7/AD7</f>
        <v>2.7790697674418605</v>
      </c>
      <c r="AF7" s="119">
        <v>687</v>
      </c>
      <c r="AG7" s="120">
        <v>432</v>
      </c>
      <c r="AH7" s="225">
        <f t="shared" ref="AH7" si="5">AF7/AG7</f>
        <v>1.5902777777777777</v>
      </c>
      <c r="AI7" s="119">
        <v>759</v>
      </c>
      <c r="AJ7" s="120">
        <v>432</v>
      </c>
      <c r="AK7" s="225">
        <f t="shared" ref="AK7" si="6">AI7/AJ7</f>
        <v>1.7569444444444444</v>
      </c>
      <c r="AL7" s="119">
        <v>862</v>
      </c>
      <c r="AM7" s="120">
        <v>332</v>
      </c>
      <c r="AN7" s="225">
        <f t="shared" ref="AN7" si="7">AL7/AM7</f>
        <v>2.5963855421686746</v>
      </c>
      <c r="AO7" s="119">
        <v>863</v>
      </c>
      <c r="AP7" s="122">
        <v>320</v>
      </c>
      <c r="AQ7" s="225">
        <f t="shared" ref="AQ7:AQ12" si="8">AO7/AP7</f>
        <v>2.6968749999999999</v>
      </c>
      <c r="AR7" s="123">
        <f>H7+K7+N7+Q7+T7+W7+Z7+AC7+AF7+AI7+AL7+AO7</f>
        <v>10517</v>
      </c>
      <c r="AS7" s="123">
        <f>I7+L7+O7+R7+U7+X7+AA7+AD7+AG7+AJ7+AM7+AP7</f>
        <v>4548</v>
      </c>
      <c r="AT7" s="227">
        <f>AR7/AS7</f>
        <v>2.3124450307827615</v>
      </c>
    </row>
    <row r="8" spans="1:16379" ht="34.5" customHeight="1" x14ac:dyDescent="0.35">
      <c r="A8" s="18" t="s">
        <v>78</v>
      </c>
      <c r="B8" s="19" t="s">
        <v>73</v>
      </c>
      <c r="C8" s="19" t="s">
        <v>53</v>
      </c>
      <c r="D8" s="19" t="s">
        <v>79</v>
      </c>
      <c r="E8" s="19" t="s">
        <v>75</v>
      </c>
      <c r="F8" s="20" t="s">
        <v>80</v>
      </c>
      <c r="G8" s="21" t="s">
        <v>77</v>
      </c>
      <c r="H8" s="119">
        <v>661</v>
      </c>
      <c r="I8" s="122">
        <v>152</v>
      </c>
      <c r="J8" s="225">
        <f t="shared" ref="J8:J12" si="9">H8/I8</f>
        <v>4.3486842105263159</v>
      </c>
      <c r="K8" s="119">
        <v>600.5</v>
      </c>
      <c r="L8" s="122">
        <v>132</v>
      </c>
      <c r="M8" s="225">
        <f t="shared" ref="M8:M12" si="10">K8/L8</f>
        <v>4.5492424242424239</v>
      </c>
      <c r="N8" s="119">
        <v>661</v>
      </c>
      <c r="O8" s="122">
        <v>136</v>
      </c>
      <c r="P8" s="225">
        <f t="shared" ref="P8:P12" si="11">N8/O8</f>
        <v>4.8602941176470589</v>
      </c>
      <c r="Q8" s="119">
        <v>390</v>
      </c>
      <c r="R8" s="122">
        <v>168</v>
      </c>
      <c r="S8" s="225">
        <f t="shared" ref="S8:S12" si="12">Q8/R8</f>
        <v>2.3214285714285716</v>
      </c>
      <c r="T8" s="119">
        <v>430</v>
      </c>
      <c r="U8" s="122">
        <v>152</v>
      </c>
      <c r="V8" s="225">
        <f t="shared" ref="V8:V12" si="13">T8/U8</f>
        <v>2.8289473684210527</v>
      </c>
      <c r="W8" s="119">
        <v>420</v>
      </c>
      <c r="X8" s="122">
        <v>136</v>
      </c>
      <c r="Y8" s="225">
        <f t="shared" ref="Y8:Y12" si="14">W8/X8</f>
        <v>3.0882352941176472</v>
      </c>
      <c r="Z8" s="119">
        <v>384</v>
      </c>
      <c r="AA8" s="122">
        <v>144</v>
      </c>
      <c r="AB8" s="225">
        <f t="shared" ref="AB8:AB12" si="15">Z8/AA8</f>
        <v>2.6666666666666665</v>
      </c>
      <c r="AC8" s="119">
        <v>463</v>
      </c>
      <c r="AD8" s="122">
        <v>128</v>
      </c>
      <c r="AE8" s="225">
        <f t="shared" ref="AE8:AE12" si="16">AC8/AD8</f>
        <v>3.6171875</v>
      </c>
      <c r="AF8" s="119">
        <v>465</v>
      </c>
      <c r="AG8" s="122">
        <v>128</v>
      </c>
      <c r="AH8" s="225">
        <f t="shared" ref="AH8:AH12" si="17">AF8/AG8</f>
        <v>3.6328125</v>
      </c>
      <c r="AI8" s="119">
        <v>421</v>
      </c>
      <c r="AJ8" s="122">
        <v>148</v>
      </c>
      <c r="AK8" s="225">
        <f t="shared" ref="AK8:AK12" si="18">AI8/AJ8</f>
        <v>2.8445945945945947</v>
      </c>
      <c r="AL8" s="119">
        <v>432</v>
      </c>
      <c r="AM8" s="122">
        <v>136</v>
      </c>
      <c r="AN8" s="225">
        <f t="shared" ref="AN8:AN12" si="19">AL8/AM8</f>
        <v>3.1764705882352939</v>
      </c>
      <c r="AO8" s="119">
        <v>414</v>
      </c>
      <c r="AP8" s="122">
        <v>136</v>
      </c>
      <c r="AQ8" s="225">
        <f t="shared" si="8"/>
        <v>3.0441176470588234</v>
      </c>
      <c r="AR8" s="123">
        <f>H8+K8+N8+Q8+T8+W8+Z8+AC8+AF8+AI8+AL8+AO8</f>
        <v>5741.5</v>
      </c>
      <c r="AS8" s="123">
        <f>I8+L8+O8+R8+U8+X8+AA8+AD8+AG8+AJ8+AM8+AP8</f>
        <v>1696</v>
      </c>
      <c r="AT8" s="227">
        <f t="shared" ref="AT8:AT11" si="20">AR8/AS8</f>
        <v>3.3853183962264151</v>
      </c>
    </row>
    <row r="9" spans="1:16379" ht="27.75" customHeight="1" x14ac:dyDescent="0.35">
      <c r="A9" s="18" t="s">
        <v>81</v>
      </c>
      <c r="B9" s="19" t="s">
        <v>73</v>
      </c>
      <c r="C9" s="19" t="s">
        <v>53</v>
      </c>
      <c r="D9" s="19" t="s">
        <v>82</v>
      </c>
      <c r="E9" s="19" t="s">
        <v>75</v>
      </c>
      <c r="F9" s="20" t="s">
        <v>80</v>
      </c>
      <c r="G9" s="21" t="s">
        <v>77</v>
      </c>
      <c r="H9" s="119">
        <v>1026</v>
      </c>
      <c r="I9" s="120">
        <v>352</v>
      </c>
      <c r="J9" s="225">
        <f t="shared" si="9"/>
        <v>2.9147727272727271</v>
      </c>
      <c r="K9" s="119">
        <v>1310</v>
      </c>
      <c r="L9" s="122">
        <v>400</v>
      </c>
      <c r="M9" s="225">
        <f t="shared" si="10"/>
        <v>3.2749999999999999</v>
      </c>
      <c r="N9" s="119">
        <v>1026</v>
      </c>
      <c r="O9" s="120">
        <v>300</v>
      </c>
      <c r="P9" s="225">
        <f t="shared" si="11"/>
        <v>3.42</v>
      </c>
      <c r="Q9" s="119">
        <v>739</v>
      </c>
      <c r="R9" s="122">
        <v>232</v>
      </c>
      <c r="S9" s="225">
        <f t="shared" si="12"/>
        <v>3.1853448275862069</v>
      </c>
      <c r="T9" s="119">
        <v>648</v>
      </c>
      <c r="U9" s="122">
        <v>384</v>
      </c>
      <c r="V9" s="225">
        <f t="shared" si="13"/>
        <v>1.6875</v>
      </c>
      <c r="W9" s="119">
        <v>1137</v>
      </c>
      <c r="X9" s="122">
        <v>364</v>
      </c>
      <c r="Y9" s="225">
        <f t="shared" si="14"/>
        <v>3.1236263736263736</v>
      </c>
      <c r="Z9" s="119">
        <v>1171</v>
      </c>
      <c r="AA9" s="122">
        <v>400</v>
      </c>
      <c r="AB9" s="225">
        <f t="shared" si="15"/>
        <v>2.9275000000000002</v>
      </c>
      <c r="AC9" s="119">
        <v>1048</v>
      </c>
      <c r="AD9" s="122">
        <v>400</v>
      </c>
      <c r="AE9" s="225">
        <f t="shared" si="16"/>
        <v>2.62</v>
      </c>
      <c r="AF9" s="119">
        <v>889</v>
      </c>
      <c r="AG9" s="122">
        <v>364</v>
      </c>
      <c r="AH9" s="225">
        <f t="shared" si="17"/>
        <v>2.4423076923076925</v>
      </c>
      <c r="AI9" s="119">
        <v>846</v>
      </c>
      <c r="AJ9" s="122">
        <v>364</v>
      </c>
      <c r="AK9" s="225">
        <f t="shared" si="18"/>
        <v>2.3241758241758244</v>
      </c>
      <c r="AL9" s="119">
        <v>936</v>
      </c>
      <c r="AM9" s="122">
        <v>308</v>
      </c>
      <c r="AN9" s="225">
        <f t="shared" si="19"/>
        <v>3.0389610389610389</v>
      </c>
      <c r="AO9" s="119">
        <v>1005</v>
      </c>
      <c r="AP9" s="122">
        <v>400</v>
      </c>
      <c r="AQ9" s="225">
        <f t="shared" si="8"/>
        <v>2.5125000000000002</v>
      </c>
      <c r="AR9" s="123">
        <f t="shared" ref="AR9:AS11" si="21">H9+K9+N9+Q9+T9+W9+Z9+AC9+AF9+AI9+AL9+AO9</f>
        <v>11781</v>
      </c>
      <c r="AS9" s="123">
        <f t="shared" si="21"/>
        <v>4268</v>
      </c>
      <c r="AT9" s="227">
        <f t="shared" si="20"/>
        <v>2.7603092783505154</v>
      </c>
    </row>
    <row r="10" spans="1:16379" ht="29.25" customHeight="1" x14ac:dyDescent="0.35">
      <c r="A10" s="18" t="s">
        <v>83</v>
      </c>
      <c r="B10" s="19" t="s">
        <v>73</v>
      </c>
      <c r="C10" s="19" t="s">
        <v>53</v>
      </c>
      <c r="D10" s="19" t="s">
        <v>84</v>
      </c>
      <c r="E10" s="19" t="s">
        <v>75</v>
      </c>
      <c r="F10" s="20" t="s">
        <v>85</v>
      </c>
      <c r="G10" s="21" t="s">
        <v>77</v>
      </c>
      <c r="H10" s="119">
        <v>587</v>
      </c>
      <c r="I10" s="122">
        <v>364</v>
      </c>
      <c r="J10" s="225">
        <f t="shared" si="9"/>
        <v>1.6126373626373627</v>
      </c>
      <c r="K10" s="119">
        <v>537.5</v>
      </c>
      <c r="L10" s="122">
        <v>300</v>
      </c>
      <c r="M10" s="225">
        <f t="shared" si="10"/>
        <v>1.7916666666666667</v>
      </c>
      <c r="N10" s="119">
        <v>588</v>
      </c>
      <c r="O10" s="122">
        <v>356</v>
      </c>
      <c r="P10" s="225">
        <f t="shared" si="11"/>
        <v>1.651685393258427</v>
      </c>
      <c r="Q10" s="119">
        <v>681</v>
      </c>
      <c r="R10" s="122">
        <v>300</v>
      </c>
      <c r="S10" s="225">
        <f t="shared" si="12"/>
        <v>2.27</v>
      </c>
      <c r="T10" s="119">
        <v>497</v>
      </c>
      <c r="U10" s="122">
        <v>256</v>
      </c>
      <c r="V10" s="225">
        <f t="shared" si="13"/>
        <v>1.94140625</v>
      </c>
      <c r="W10" s="119">
        <v>507</v>
      </c>
      <c r="X10" s="122">
        <v>200</v>
      </c>
      <c r="Y10" s="225">
        <f t="shared" si="14"/>
        <v>2.5350000000000001</v>
      </c>
      <c r="Z10" s="119">
        <v>434</v>
      </c>
      <c r="AA10" s="122">
        <v>200</v>
      </c>
      <c r="AB10" s="225">
        <f t="shared" si="15"/>
        <v>2.17</v>
      </c>
      <c r="AC10" s="119">
        <v>411</v>
      </c>
      <c r="AD10" s="122">
        <v>196</v>
      </c>
      <c r="AE10" s="225">
        <f t="shared" si="16"/>
        <v>2.0969387755102042</v>
      </c>
      <c r="AF10" s="119">
        <v>467</v>
      </c>
      <c r="AG10" s="122">
        <v>200</v>
      </c>
      <c r="AH10" s="225">
        <f t="shared" si="17"/>
        <v>2.335</v>
      </c>
      <c r="AI10" s="119">
        <v>429</v>
      </c>
      <c r="AJ10" s="122">
        <v>100</v>
      </c>
      <c r="AK10" s="225">
        <f t="shared" si="18"/>
        <v>4.29</v>
      </c>
      <c r="AL10" s="119">
        <v>606</v>
      </c>
      <c r="AM10" s="122">
        <v>200</v>
      </c>
      <c r="AN10" s="225">
        <f t="shared" si="19"/>
        <v>3.03</v>
      </c>
      <c r="AO10" s="119">
        <v>677</v>
      </c>
      <c r="AP10" s="122">
        <v>292</v>
      </c>
      <c r="AQ10" s="225">
        <f t="shared" si="8"/>
        <v>2.3184931506849313</v>
      </c>
      <c r="AR10" s="123">
        <f t="shared" si="21"/>
        <v>6421.5</v>
      </c>
      <c r="AS10" s="123">
        <f t="shared" si="21"/>
        <v>2964</v>
      </c>
      <c r="AT10" s="227">
        <f t="shared" si="20"/>
        <v>2.1664979757085021</v>
      </c>
    </row>
    <row r="11" spans="1:16379" ht="35.25" customHeight="1" x14ac:dyDescent="0.35">
      <c r="A11" s="18" t="s">
        <v>86</v>
      </c>
      <c r="B11" s="19" t="s">
        <v>87</v>
      </c>
      <c r="C11" s="19" t="s">
        <v>53</v>
      </c>
      <c r="D11" s="19" t="s">
        <v>88</v>
      </c>
      <c r="E11" s="19" t="s">
        <v>75</v>
      </c>
      <c r="F11" s="20" t="s">
        <v>85</v>
      </c>
      <c r="G11" s="21" t="s">
        <v>77</v>
      </c>
      <c r="H11" s="119">
        <v>2197</v>
      </c>
      <c r="I11" s="120">
        <v>528</v>
      </c>
      <c r="J11" s="225">
        <f t="shared" si="9"/>
        <v>4.1609848484848486</v>
      </c>
      <c r="K11" s="119">
        <v>2234.5</v>
      </c>
      <c r="L11" s="122">
        <v>468</v>
      </c>
      <c r="M11" s="225">
        <f t="shared" si="10"/>
        <v>4.7745726495726499</v>
      </c>
      <c r="N11" s="119">
        <v>1232</v>
      </c>
      <c r="O11" s="120">
        <v>384</v>
      </c>
      <c r="P11" s="225">
        <f t="shared" si="11"/>
        <v>3.2083333333333335</v>
      </c>
      <c r="Q11" s="119">
        <v>1597</v>
      </c>
      <c r="R11" s="120">
        <v>360</v>
      </c>
      <c r="S11" s="225">
        <f t="shared" si="12"/>
        <v>4.4361111111111109</v>
      </c>
      <c r="T11" s="119">
        <v>1452</v>
      </c>
      <c r="U11" s="122">
        <v>364</v>
      </c>
      <c r="V11" s="225">
        <f t="shared" si="13"/>
        <v>3.9890109890109891</v>
      </c>
      <c r="W11" s="119">
        <v>1672</v>
      </c>
      <c r="X11" s="120">
        <v>476</v>
      </c>
      <c r="Y11" s="225">
        <f t="shared" si="14"/>
        <v>3.5126050420168067</v>
      </c>
      <c r="Z11" s="119">
        <v>1525</v>
      </c>
      <c r="AA11" s="120">
        <v>368</v>
      </c>
      <c r="AB11" s="225">
        <f t="shared" si="15"/>
        <v>4.1440217391304346</v>
      </c>
      <c r="AC11" s="119">
        <v>1508</v>
      </c>
      <c r="AD11" s="122">
        <v>432</v>
      </c>
      <c r="AE11" s="225">
        <f t="shared" si="16"/>
        <v>3.4907407407407409</v>
      </c>
      <c r="AF11" s="119">
        <v>1723</v>
      </c>
      <c r="AG11" s="120">
        <v>544</v>
      </c>
      <c r="AH11" s="225">
        <f t="shared" si="17"/>
        <v>3.1672794117647061</v>
      </c>
      <c r="AI11" s="119">
        <v>1915</v>
      </c>
      <c r="AJ11" s="120">
        <v>724</v>
      </c>
      <c r="AK11" s="225">
        <f t="shared" si="18"/>
        <v>2.6450276243093924</v>
      </c>
      <c r="AL11" s="119">
        <v>1701</v>
      </c>
      <c r="AM11" s="120">
        <v>576</v>
      </c>
      <c r="AN11" s="225">
        <f t="shared" si="19"/>
        <v>2.953125</v>
      </c>
      <c r="AO11" s="119">
        <v>1653</v>
      </c>
      <c r="AP11" s="120">
        <v>508</v>
      </c>
      <c r="AQ11" s="225">
        <f t="shared" si="8"/>
        <v>3.2539370078740157</v>
      </c>
      <c r="AR11" s="123">
        <f t="shared" si="21"/>
        <v>20409.5</v>
      </c>
      <c r="AS11" s="123">
        <f t="shared" si="21"/>
        <v>5732</v>
      </c>
      <c r="AT11" s="227">
        <f t="shared" si="20"/>
        <v>3.5606245638520586</v>
      </c>
    </row>
    <row r="12" spans="1:16379" ht="33" customHeight="1" x14ac:dyDescent="0.35">
      <c r="A12" s="22"/>
      <c r="B12" s="23"/>
      <c r="C12" s="23"/>
      <c r="D12" s="124" t="s">
        <v>115</v>
      </c>
      <c r="E12" s="124" t="s">
        <v>75</v>
      </c>
      <c r="F12" s="125"/>
      <c r="G12" s="126" t="s">
        <v>77</v>
      </c>
      <c r="H12" s="127">
        <f>SUM(H7:H11)</f>
        <v>5511</v>
      </c>
      <c r="I12" s="127">
        <f>SUM(I7:I11)</f>
        <v>1752</v>
      </c>
      <c r="J12" s="226">
        <f t="shared" si="9"/>
        <v>3.1455479452054793</v>
      </c>
      <c r="K12" s="127">
        <f>SUM(K7:K11)</f>
        <v>5314.5</v>
      </c>
      <c r="L12" s="127">
        <f>SUM(L7:L11)</f>
        <v>1692</v>
      </c>
      <c r="M12" s="226">
        <f t="shared" si="10"/>
        <v>3.1409574468085109</v>
      </c>
      <c r="N12" s="127">
        <f>SUM(N7:N11)</f>
        <v>4197</v>
      </c>
      <c r="O12" s="127">
        <f>SUM(O7:O11)</f>
        <v>1464</v>
      </c>
      <c r="P12" s="226">
        <f t="shared" si="11"/>
        <v>2.8668032786885247</v>
      </c>
      <c r="Q12" s="127">
        <f>SUM(Q7:Q11)</f>
        <v>4442</v>
      </c>
      <c r="R12" s="127">
        <f>SUM(R7:R11)</f>
        <v>1464</v>
      </c>
      <c r="S12" s="226">
        <f t="shared" si="12"/>
        <v>3.0341530054644807</v>
      </c>
      <c r="T12" s="127">
        <f>SUM(T7:T11)</f>
        <v>3722</v>
      </c>
      <c r="U12" s="127">
        <f>SUM(U7:U11)</f>
        <v>1592</v>
      </c>
      <c r="V12" s="226">
        <f t="shared" si="13"/>
        <v>2.3379396984924625</v>
      </c>
      <c r="W12" s="127">
        <f>SUM(W7:W11)</f>
        <v>4941</v>
      </c>
      <c r="X12" s="127">
        <f>SUM(X7:X11)</f>
        <v>1548</v>
      </c>
      <c r="Y12" s="226">
        <f t="shared" si="14"/>
        <v>3.191860465116279</v>
      </c>
      <c r="Z12" s="127">
        <f>SUM(Z7:Z11)</f>
        <v>4607</v>
      </c>
      <c r="AA12" s="127">
        <f>SUM(AA7:AA11)</f>
        <v>1552</v>
      </c>
      <c r="AB12" s="226">
        <f t="shared" si="15"/>
        <v>2.9684278350515463</v>
      </c>
      <c r="AC12" s="127">
        <f>SUM(AC7:AC11)</f>
        <v>4386</v>
      </c>
      <c r="AD12" s="127">
        <f>SUM(AD7:AD11)</f>
        <v>1500</v>
      </c>
      <c r="AE12" s="226">
        <f t="shared" si="16"/>
        <v>2.9239999999999999</v>
      </c>
      <c r="AF12" s="127">
        <f>SUM(AF7:AF11)</f>
        <v>4231</v>
      </c>
      <c r="AG12" s="127">
        <f>SUM(AG7:AG11)</f>
        <v>1668</v>
      </c>
      <c r="AH12" s="226">
        <f t="shared" si="17"/>
        <v>2.5365707434052758</v>
      </c>
      <c r="AI12" s="127">
        <f>SUM(AI7:AI11)</f>
        <v>4370</v>
      </c>
      <c r="AJ12" s="127">
        <f>SUM(AJ7:AJ11)</f>
        <v>1768</v>
      </c>
      <c r="AK12" s="226">
        <f t="shared" si="18"/>
        <v>2.4717194570135748</v>
      </c>
      <c r="AL12" s="127">
        <f>SUM(AL7:AL11)</f>
        <v>4537</v>
      </c>
      <c r="AM12" s="127">
        <f>SUM(AM7:AM11)</f>
        <v>1552</v>
      </c>
      <c r="AN12" s="226">
        <f t="shared" si="19"/>
        <v>2.9233247422680413</v>
      </c>
      <c r="AO12" s="127">
        <f>SUM(AO7:AO11)</f>
        <v>4612</v>
      </c>
      <c r="AP12" s="127">
        <f>SUM(AP7:AP11)</f>
        <v>1656</v>
      </c>
      <c r="AQ12" s="226">
        <f t="shared" si="8"/>
        <v>2.7850241545893719</v>
      </c>
      <c r="AR12" s="127">
        <f>SUM(AR7:AR11)</f>
        <v>54870.5</v>
      </c>
      <c r="AS12" s="127">
        <f>SUM(AS7:AS11)</f>
        <v>19208</v>
      </c>
      <c r="AT12" s="228">
        <f>AR12/AS12</f>
        <v>2.8566482715535195</v>
      </c>
    </row>
  </sheetData>
  <mergeCells count="20">
    <mergeCell ref="T5:V5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N5:P5"/>
    <mergeCell ref="Q5:S5"/>
    <mergeCell ref="AO5:AQ5"/>
    <mergeCell ref="AR5:AT5"/>
    <mergeCell ref="W5:Y5"/>
    <mergeCell ref="Z5:AB5"/>
    <mergeCell ref="AC5:AE5"/>
    <mergeCell ref="AF5:AH5"/>
    <mergeCell ref="AI5:AK5"/>
    <mergeCell ref="AL5:AN5"/>
  </mergeCells>
  <pageMargins left="0" right="0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FFC000"/>
  </sheetPr>
  <dimension ref="A3:XEY12"/>
  <sheetViews>
    <sheetView topLeftCell="D1" workbookViewId="0"/>
  </sheetViews>
  <sheetFormatPr baseColWidth="10" defaultRowHeight="15" x14ac:dyDescent="0.25"/>
  <cols>
    <col min="1" max="3" width="0" hidden="1" customWidth="1"/>
    <col min="4" max="4" width="22.28515625" customWidth="1"/>
    <col min="5" max="5" width="1" hidden="1" customWidth="1"/>
    <col min="6" max="6" width="15.5703125" customWidth="1"/>
    <col min="7" max="7" width="0" hidden="1" customWidth="1"/>
    <col min="8" max="8" width="7.140625" bestFit="1" customWidth="1"/>
    <col min="9" max="10" width="6.7109375" customWidth="1"/>
    <col min="11" max="11" width="7.140625" bestFit="1" customWidth="1"/>
    <col min="12" max="13" width="6.7109375" customWidth="1"/>
    <col min="14" max="14" width="7.140625" bestFit="1" customWidth="1"/>
    <col min="15" max="16" width="6.7109375" customWidth="1"/>
    <col min="17" max="17" width="7.140625" bestFit="1" customWidth="1"/>
    <col min="18" max="18" width="6.7109375" customWidth="1"/>
    <col min="19" max="19" width="7.28515625" customWidth="1"/>
    <col min="20" max="20" width="8.28515625" customWidth="1"/>
    <col min="21" max="21" width="7.28515625" customWidth="1"/>
    <col min="22" max="22" width="9" customWidth="1"/>
    <col min="23" max="23" width="10.42578125" customWidth="1"/>
    <col min="24" max="24" width="8.28515625" customWidth="1"/>
    <col min="25" max="25" width="9.85546875" customWidth="1"/>
    <col min="26" max="26" width="10.28515625" customWidth="1"/>
    <col min="27" max="27" width="9" customWidth="1"/>
    <col min="28" max="28" width="6.7109375" customWidth="1"/>
    <col min="29" max="29" width="7.85546875" customWidth="1"/>
    <col min="30" max="30" width="7.28515625" customWidth="1"/>
    <col min="31" max="31" width="7" customWidth="1"/>
    <col min="32" max="32" width="9.42578125" customWidth="1"/>
    <col min="33" max="33" width="10.140625" customWidth="1"/>
    <col min="34" max="34" width="6.85546875" customWidth="1"/>
    <col min="35" max="35" width="8.5703125" customWidth="1"/>
    <col min="36" max="36" width="7" customWidth="1"/>
    <col min="37" max="37" width="9.42578125" customWidth="1"/>
    <col min="38" max="38" width="8" customWidth="1"/>
    <col min="39" max="39" width="9.28515625" customWidth="1"/>
    <col min="40" max="40" width="6.5703125" customWidth="1"/>
    <col min="41" max="42" width="5.140625" customWidth="1"/>
    <col min="43" max="43" width="3" customWidth="1"/>
    <col min="44" max="44" width="8.42578125" bestFit="1" customWidth="1"/>
    <col min="45" max="45" width="10" customWidth="1"/>
  </cols>
  <sheetData>
    <row r="3" spans="1:16379" ht="18.75" x14ac:dyDescent="0.3">
      <c r="A3" s="9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16379" ht="18.75" x14ac:dyDescent="0.3">
      <c r="A4" s="10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16379" x14ac:dyDescent="0.25">
      <c r="A5" s="292" t="s">
        <v>49</v>
      </c>
      <c r="B5" s="292" t="s">
        <v>50</v>
      </c>
      <c r="C5" s="292" t="s">
        <v>51</v>
      </c>
      <c r="D5" s="292" t="s">
        <v>52</v>
      </c>
      <c r="E5" s="292" t="s">
        <v>53</v>
      </c>
      <c r="F5" s="294" t="s">
        <v>54</v>
      </c>
      <c r="G5" s="294" t="s">
        <v>55</v>
      </c>
      <c r="H5" s="286" t="s">
        <v>56</v>
      </c>
      <c r="I5" s="287"/>
      <c r="J5" s="288"/>
      <c r="K5" s="286" t="s">
        <v>57</v>
      </c>
      <c r="L5" s="287"/>
      <c r="M5" s="288"/>
      <c r="N5" s="286" t="s">
        <v>58</v>
      </c>
      <c r="O5" s="287"/>
      <c r="P5" s="288"/>
      <c r="Q5" s="286" t="s">
        <v>59</v>
      </c>
      <c r="R5" s="287"/>
      <c r="S5" s="288"/>
      <c r="T5" s="286" t="s">
        <v>60</v>
      </c>
      <c r="U5" s="287"/>
      <c r="V5" s="288"/>
      <c r="W5" s="286" t="s">
        <v>61</v>
      </c>
      <c r="X5" s="287"/>
      <c r="Y5" s="288"/>
      <c r="Z5" s="286" t="s">
        <v>62</v>
      </c>
      <c r="AA5" s="287"/>
      <c r="AB5" s="288"/>
      <c r="AC5" s="286" t="s">
        <v>63</v>
      </c>
      <c r="AD5" s="287"/>
      <c r="AE5" s="288"/>
      <c r="AF5" s="286" t="s">
        <v>64</v>
      </c>
      <c r="AG5" s="287"/>
      <c r="AH5" s="288"/>
      <c r="AI5" s="286" t="s">
        <v>65</v>
      </c>
      <c r="AJ5" s="287"/>
      <c r="AK5" s="288"/>
      <c r="AL5" s="286" t="s">
        <v>66</v>
      </c>
      <c r="AM5" s="287"/>
      <c r="AN5" s="288"/>
      <c r="AO5" s="286" t="s">
        <v>67</v>
      </c>
      <c r="AP5" s="287"/>
      <c r="AQ5" s="288"/>
      <c r="AR5" s="289" t="s">
        <v>68</v>
      </c>
      <c r="AS5" s="290"/>
      <c r="AT5" s="29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</row>
    <row r="6" spans="1:16379" ht="75.75" customHeight="1" x14ac:dyDescent="0.25">
      <c r="A6" s="293"/>
      <c r="B6" s="293"/>
      <c r="C6" s="293"/>
      <c r="D6" s="293"/>
      <c r="E6" s="293"/>
      <c r="F6" s="295"/>
      <c r="G6" s="295"/>
      <c r="H6" s="12" t="s">
        <v>69</v>
      </c>
      <c r="I6" s="13" t="s">
        <v>70</v>
      </c>
      <c r="J6" s="14" t="s">
        <v>71</v>
      </c>
      <c r="K6" s="12" t="s">
        <v>69</v>
      </c>
      <c r="L6" s="13" t="s">
        <v>70</v>
      </c>
      <c r="M6" s="14" t="s">
        <v>71</v>
      </c>
      <c r="N6" s="12" t="s">
        <v>69</v>
      </c>
      <c r="O6" s="13" t="s">
        <v>70</v>
      </c>
      <c r="P6" s="14" t="s">
        <v>71</v>
      </c>
      <c r="Q6" s="12" t="s">
        <v>69</v>
      </c>
      <c r="R6" s="13" t="s">
        <v>70</v>
      </c>
      <c r="S6" s="14" t="s">
        <v>71</v>
      </c>
      <c r="T6" s="12" t="s">
        <v>69</v>
      </c>
      <c r="U6" s="13" t="s">
        <v>70</v>
      </c>
      <c r="V6" s="14" t="s">
        <v>71</v>
      </c>
      <c r="W6" s="12" t="s">
        <v>69</v>
      </c>
      <c r="X6" s="13" t="s">
        <v>70</v>
      </c>
      <c r="Y6" s="14" t="s">
        <v>71</v>
      </c>
      <c r="Z6" s="12" t="s">
        <v>69</v>
      </c>
      <c r="AA6" s="13" t="s">
        <v>70</v>
      </c>
      <c r="AB6" s="14" t="s">
        <v>71</v>
      </c>
      <c r="AC6" s="12" t="s">
        <v>69</v>
      </c>
      <c r="AD6" s="13" t="s">
        <v>70</v>
      </c>
      <c r="AE6" s="14" t="s">
        <v>71</v>
      </c>
      <c r="AF6" s="12" t="s">
        <v>69</v>
      </c>
      <c r="AG6" s="13" t="s">
        <v>70</v>
      </c>
      <c r="AH6" s="14" t="s">
        <v>71</v>
      </c>
      <c r="AI6" s="12" t="s">
        <v>69</v>
      </c>
      <c r="AJ6" s="13" t="s">
        <v>70</v>
      </c>
      <c r="AK6" s="14" t="s">
        <v>71</v>
      </c>
      <c r="AL6" s="12" t="s">
        <v>69</v>
      </c>
      <c r="AM6" s="13" t="s">
        <v>70</v>
      </c>
      <c r="AN6" s="14" t="s">
        <v>71</v>
      </c>
      <c r="AO6" s="12" t="s">
        <v>69</v>
      </c>
      <c r="AP6" s="13" t="s">
        <v>70</v>
      </c>
      <c r="AQ6" s="14" t="s">
        <v>71</v>
      </c>
      <c r="AR6" s="15" t="s">
        <v>69</v>
      </c>
      <c r="AS6" s="16" t="s">
        <v>70</v>
      </c>
      <c r="AT6" s="17" t="s">
        <v>71</v>
      </c>
    </row>
    <row r="7" spans="1:16379" ht="30" customHeight="1" x14ac:dyDescent="0.35">
      <c r="A7" s="18" t="s">
        <v>72</v>
      </c>
      <c r="B7" s="19" t="s">
        <v>73</v>
      </c>
      <c r="C7" s="19" t="s">
        <v>53</v>
      </c>
      <c r="D7" s="19" t="s">
        <v>74</v>
      </c>
      <c r="E7" s="19" t="s">
        <v>75</v>
      </c>
      <c r="F7" s="20" t="s">
        <v>76</v>
      </c>
      <c r="G7" s="21" t="s">
        <v>77</v>
      </c>
      <c r="H7" s="119">
        <v>1040</v>
      </c>
      <c r="I7" s="120">
        <v>534</v>
      </c>
      <c r="J7" s="121">
        <f>H7/I7</f>
        <v>1.9475655430711611</v>
      </c>
      <c r="K7" s="119">
        <v>632</v>
      </c>
      <c r="L7" s="120">
        <v>588</v>
      </c>
      <c r="M7" s="121">
        <f>K7/L7</f>
        <v>1.0748299319727892</v>
      </c>
      <c r="N7" s="119">
        <v>690</v>
      </c>
      <c r="O7" s="120">
        <v>432</v>
      </c>
      <c r="P7" s="121">
        <f>N7/O7</f>
        <v>1.5972222222222223</v>
      </c>
      <c r="Q7" s="119">
        <v>1035</v>
      </c>
      <c r="R7" s="120">
        <v>606</v>
      </c>
      <c r="S7" s="121">
        <f t="shared" ref="S7:S12" si="0">Q7/R7</f>
        <v>1.7079207920792079</v>
      </c>
      <c r="T7" s="119">
        <v>695</v>
      </c>
      <c r="U7" s="120">
        <v>522</v>
      </c>
      <c r="V7" s="121">
        <f t="shared" ref="V7:V12" si="1">T7/U7</f>
        <v>1.3314176245210727</v>
      </c>
      <c r="W7" s="119">
        <v>1205</v>
      </c>
      <c r="X7" s="120">
        <v>552</v>
      </c>
      <c r="Y7" s="121">
        <f t="shared" ref="Y7:Y12" si="2">W7/X7</f>
        <v>2.1829710144927534</v>
      </c>
      <c r="Z7" s="119">
        <v>1093</v>
      </c>
      <c r="AA7" s="122">
        <v>660</v>
      </c>
      <c r="AB7" s="121">
        <f t="shared" ref="AB7:AB12" si="3">Z7/AA7</f>
        <v>1.656060606060606</v>
      </c>
      <c r="AC7" s="119">
        <v>956</v>
      </c>
      <c r="AD7" s="120">
        <v>516</v>
      </c>
      <c r="AE7" s="121">
        <f t="shared" ref="AE7:AE12" si="4">AC7/AD7</f>
        <v>1.8527131782945736</v>
      </c>
      <c r="AF7" s="119">
        <v>687</v>
      </c>
      <c r="AG7" s="120">
        <v>648</v>
      </c>
      <c r="AH7" s="121">
        <f t="shared" ref="AH7:AH12" si="5">AF7/AG7</f>
        <v>1.0601851851851851</v>
      </c>
      <c r="AI7" s="119">
        <v>759</v>
      </c>
      <c r="AJ7" s="120">
        <v>648</v>
      </c>
      <c r="AK7" s="121">
        <f t="shared" ref="AK7:AK12" si="6">AI7/AJ7</f>
        <v>1.1712962962962963</v>
      </c>
      <c r="AL7" s="119">
        <v>862</v>
      </c>
      <c r="AM7" s="120"/>
      <c r="AN7" s="121" t="e">
        <f t="shared" ref="AN7:AN12" si="7">AL7/AM7</f>
        <v>#DIV/0!</v>
      </c>
      <c r="AO7" s="119"/>
      <c r="AP7" s="122"/>
      <c r="AQ7" s="121"/>
      <c r="AR7" s="123">
        <f>H7+K7+N7+Q7+T7+W7+Z7+AC7+AF7+AI7+AL7+AO7</f>
        <v>9654</v>
      </c>
      <c r="AS7" s="123">
        <f>I7+L7+O7+R7+U7+X7+AA7+AD7+AG7+AJ7+AM7+AP7</f>
        <v>5706</v>
      </c>
      <c r="AT7" s="131">
        <f>AR7/AS7</f>
        <v>1.6919032597266035</v>
      </c>
    </row>
    <row r="8" spans="1:16379" ht="34.5" customHeight="1" x14ac:dyDescent="0.35">
      <c r="A8" s="18" t="s">
        <v>78</v>
      </c>
      <c r="B8" s="19" t="s">
        <v>73</v>
      </c>
      <c r="C8" s="19" t="s">
        <v>53</v>
      </c>
      <c r="D8" s="19" t="s">
        <v>79</v>
      </c>
      <c r="E8" s="19" t="s">
        <v>75</v>
      </c>
      <c r="F8" s="20" t="s">
        <v>80</v>
      </c>
      <c r="G8" s="21" t="s">
        <v>77</v>
      </c>
      <c r="H8" s="119">
        <v>661</v>
      </c>
      <c r="I8" s="122">
        <v>186</v>
      </c>
      <c r="J8" s="121">
        <f t="shared" ref="J8:J12" si="8">H8/I8</f>
        <v>3.553763440860215</v>
      </c>
      <c r="K8" s="119">
        <v>600.5</v>
      </c>
      <c r="L8" s="122">
        <v>300</v>
      </c>
      <c r="M8" s="121">
        <f t="shared" ref="M8:M12" si="9">K8/L8</f>
        <v>2.0016666666666665</v>
      </c>
      <c r="N8" s="119">
        <v>540</v>
      </c>
      <c r="O8" s="122">
        <v>375</v>
      </c>
      <c r="P8" s="121">
        <f t="shared" ref="P8:P12" si="10">N8/O8</f>
        <v>1.44</v>
      </c>
      <c r="Q8" s="119">
        <v>390</v>
      </c>
      <c r="R8" s="122">
        <v>222</v>
      </c>
      <c r="S8" s="121">
        <f t="shared" si="0"/>
        <v>1.7567567567567568</v>
      </c>
      <c r="T8" s="119">
        <v>430</v>
      </c>
      <c r="U8" s="122">
        <v>192</v>
      </c>
      <c r="V8" s="121">
        <f t="shared" si="1"/>
        <v>2.2395833333333335</v>
      </c>
      <c r="W8" s="119">
        <v>420</v>
      </c>
      <c r="X8" s="122">
        <v>204</v>
      </c>
      <c r="Y8" s="121">
        <f t="shared" si="2"/>
        <v>2.0588235294117645</v>
      </c>
      <c r="Z8" s="119">
        <v>384</v>
      </c>
      <c r="AA8" s="122">
        <v>216</v>
      </c>
      <c r="AB8" s="121">
        <f t="shared" si="3"/>
        <v>1.7777777777777777</v>
      </c>
      <c r="AC8" s="119">
        <v>463</v>
      </c>
      <c r="AD8" s="122">
        <v>192</v>
      </c>
      <c r="AE8" s="121">
        <f t="shared" si="4"/>
        <v>2.4114583333333335</v>
      </c>
      <c r="AF8" s="119">
        <v>465</v>
      </c>
      <c r="AG8" s="122">
        <v>192</v>
      </c>
      <c r="AH8" s="121">
        <f t="shared" si="5"/>
        <v>2.421875</v>
      </c>
      <c r="AI8" s="119">
        <v>421</v>
      </c>
      <c r="AJ8" s="122">
        <v>198</v>
      </c>
      <c r="AK8" s="121">
        <f t="shared" si="6"/>
        <v>2.1262626262626263</v>
      </c>
      <c r="AL8" s="119">
        <v>432</v>
      </c>
      <c r="AM8" s="122"/>
      <c r="AN8" s="121" t="e">
        <f t="shared" si="7"/>
        <v>#DIV/0!</v>
      </c>
      <c r="AO8" s="119"/>
      <c r="AP8" s="122"/>
      <c r="AQ8" s="121"/>
      <c r="AR8" s="123">
        <f t="shared" ref="AR8:AS11" si="11">H8+K8+N8+Q8+T8+W8+Z8+AC8+AF8+AI8+AL8+AO8</f>
        <v>5206.5</v>
      </c>
      <c r="AS8" s="123">
        <f t="shared" si="11"/>
        <v>2277</v>
      </c>
      <c r="AT8" s="131">
        <f t="shared" ref="AT8:AT11" si="12">AR8/AS8</f>
        <v>2.2865612648221343</v>
      </c>
    </row>
    <row r="9" spans="1:16379" ht="27.75" customHeight="1" x14ac:dyDescent="0.35">
      <c r="A9" s="18" t="s">
        <v>81</v>
      </c>
      <c r="B9" s="19" t="s">
        <v>73</v>
      </c>
      <c r="C9" s="19" t="s">
        <v>53</v>
      </c>
      <c r="D9" s="19" t="s">
        <v>82</v>
      </c>
      <c r="E9" s="19" t="s">
        <v>75</v>
      </c>
      <c r="F9" s="20" t="s">
        <v>80</v>
      </c>
      <c r="G9" s="21" t="s">
        <v>77</v>
      </c>
      <c r="H9" s="119">
        <v>1026</v>
      </c>
      <c r="I9" s="120">
        <v>600</v>
      </c>
      <c r="J9" s="121">
        <f t="shared" si="8"/>
        <v>1.71</v>
      </c>
      <c r="K9" s="119">
        <v>1310</v>
      </c>
      <c r="L9" s="122">
        <v>300</v>
      </c>
      <c r="M9" s="121">
        <f t="shared" si="9"/>
        <v>4.3666666666666663</v>
      </c>
      <c r="N9" s="119">
        <v>1594</v>
      </c>
      <c r="O9" s="120">
        <v>450</v>
      </c>
      <c r="P9" s="121">
        <f t="shared" si="10"/>
        <v>3.5422222222222222</v>
      </c>
      <c r="Q9" s="119">
        <v>739</v>
      </c>
      <c r="R9" s="122">
        <v>210</v>
      </c>
      <c r="S9" s="121">
        <f t="shared" si="0"/>
        <v>3.519047619047619</v>
      </c>
      <c r="T9" s="119">
        <v>648</v>
      </c>
      <c r="U9" s="122">
        <v>576</v>
      </c>
      <c r="V9" s="121">
        <f t="shared" si="1"/>
        <v>1.125</v>
      </c>
      <c r="W9" s="119">
        <v>1137</v>
      </c>
      <c r="X9" s="122">
        <v>552</v>
      </c>
      <c r="Y9" s="121">
        <f t="shared" si="2"/>
        <v>2.0597826086956523</v>
      </c>
      <c r="Z9" s="119">
        <v>1171</v>
      </c>
      <c r="AA9" s="122">
        <v>600</v>
      </c>
      <c r="AB9" s="121">
        <f t="shared" si="3"/>
        <v>1.9516666666666667</v>
      </c>
      <c r="AC9" s="119">
        <v>1048</v>
      </c>
      <c r="AD9" s="122">
        <v>546</v>
      </c>
      <c r="AE9" s="121">
        <f t="shared" si="4"/>
        <v>1.9194139194139195</v>
      </c>
      <c r="AF9" s="119">
        <v>889</v>
      </c>
      <c r="AG9" s="122">
        <v>546</v>
      </c>
      <c r="AH9" s="121">
        <f t="shared" si="5"/>
        <v>1.6282051282051282</v>
      </c>
      <c r="AI9" s="119">
        <v>846</v>
      </c>
      <c r="AJ9" s="122">
        <v>546</v>
      </c>
      <c r="AK9" s="121">
        <f t="shared" si="6"/>
        <v>1.5494505494505495</v>
      </c>
      <c r="AL9" s="119">
        <v>936</v>
      </c>
      <c r="AM9" s="122"/>
      <c r="AN9" s="121" t="e">
        <f t="shared" si="7"/>
        <v>#DIV/0!</v>
      </c>
      <c r="AO9" s="119"/>
      <c r="AP9" s="122"/>
      <c r="AQ9" s="121"/>
      <c r="AR9" s="123">
        <f t="shared" si="11"/>
        <v>11344</v>
      </c>
      <c r="AS9" s="123">
        <f t="shared" si="11"/>
        <v>4926</v>
      </c>
      <c r="AT9" s="131">
        <f t="shared" si="12"/>
        <v>2.302882663418595</v>
      </c>
    </row>
    <row r="10" spans="1:16379" ht="29.25" customHeight="1" x14ac:dyDescent="0.35">
      <c r="A10" s="18" t="s">
        <v>83</v>
      </c>
      <c r="B10" s="19" t="s">
        <v>73</v>
      </c>
      <c r="C10" s="19" t="s">
        <v>53</v>
      </c>
      <c r="D10" s="19" t="s">
        <v>84</v>
      </c>
      <c r="E10" s="19" t="s">
        <v>75</v>
      </c>
      <c r="F10" s="20" t="s">
        <v>85</v>
      </c>
      <c r="G10" s="21" t="s">
        <v>77</v>
      </c>
      <c r="H10" s="119">
        <v>587</v>
      </c>
      <c r="I10" s="122">
        <v>450</v>
      </c>
      <c r="J10" s="121">
        <f t="shared" si="8"/>
        <v>1.3044444444444445</v>
      </c>
      <c r="K10" s="119">
        <v>537.5</v>
      </c>
      <c r="L10" s="122">
        <v>550</v>
      </c>
      <c r="M10" s="121">
        <f t="shared" si="9"/>
        <v>0.97727272727272729</v>
      </c>
      <c r="N10" s="119">
        <v>489</v>
      </c>
      <c r="O10" s="122">
        <v>450</v>
      </c>
      <c r="P10" s="121">
        <f t="shared" si="10"/>
        <v>1.0866666666666667</v>
      </c>
      <c r="Q10" s="119">
        <v>681</v>
      </c>
      <c r="R10" s="122">
        <v>450</v>
      </c>
      <c r="S10" s="121">
        <f t="shared" si="0"/>
        <v>1.5133333333333334</v>
      </c>
      <c r="T10" s="119">
        <v>497</v>
      </c>
      <c r="U10" s="122">
        <v>384</v>
      </c>
      <c r="V10" s="121">
        <f t="shared" si="1"/>
        <v>1.2942708333333333</v>
      </c>
      <c r="W10" s="119">
        <v>507</v>
      </c>
      <c r="X10" s="122">
        <v>300</v>
      </c>
      <c r="Y10" s="121">
        <f t="shared" si="2"/>
        <v>1.69</v>
      </c>
      <c r="Z10" s="119">
        <v>434</v>
      </c>
      <c r="AA10" s="122">
        <v>300</v>
      </c>
      <c r="AB10" s="121">
        <f t="shared" si="3"/>
        <v>1.4466666666666668</v>
      </c>
      <c r="AC10" s="119">
        <v>411</v>
      </c>
      <c r="AD10" s="122">
        <v>294</v>
      </c>
      <c r="AE10" s="121">
        <f t="shared" si="4"/>
        <v>1.3979591836734695</v>
      </c>
      <c r="AF10" s="119">
        <v>467</v>
      </c>
      <c r="AG10" s="122">
        <v>300</v>
      </c>
      <c r="AH10" s="121">
        <f t="shared" si="5"/>
        <v>1.5566666666666666</v>
      </c>
      <c r="AI10" s="119">
        <v>429</v>
      </c>
      <c r="AJ10" s="122">
        <v>150</v>
      </c>
      <c r="AK10" s="121">
        <f t="shared" si="6"/>
        <v>2.86</v>
      </c>
      <c r="AL10" s="119">
        <v>606</v>
      </c>
      <c r="AM10" s="122"/>
      <c r="AN10" s="121" t="e">
        <f t="shared" si="7"/>
        <v>#DIV/0!</v>
      </c>
      <c r="AO10" s="119"/>
      <c r="AP10" s="122"/>
      <c r="AQ10" s="121"/>
      <c r="AR10" s="123">
        <f t="shared" si="11"/>
        <v>5645.5</v>
      </c>
      <c r="AS10" s="123">
        <f t="shared" si="11"/>
        <v>3628</v>
      </c>
      <c r="AT10" s="131">
        <f t="shared" si="12"/>
        <v>1.5560915104740904</v>
      </c>
    </row>
    <row r="11" spans="1:16379" ht="35.25" customHeight="1" x14ac:dyDescent="0.35">
      <c r="A11" s="18" t="s">
        <v>86</v>
      </c>
      <c r="B11" s="19" t="s">
        <v>87</v>
      </c>
      <c r="C11" s="19" t="s">
        <v>53</v>
      </c>
      <c r="D11" s="19" t="s">
        <v>88</v>
      </c>
      <c r="E11" s="19" t="s">
        <v>75</v>
      </c>
      <c r="F11" s="20" t="s">
        <v>85</v>
      </c>
      <c r="G11" s="21" t="s">
        <v>77</v>
      </c>
      <c r="H11" s="119">
        <v>2197</v>
      </c>
      <c r="I11" s="120">
        <v>792</v>
      </c>
      <c r="J11" s="121">
        <f t="shared" si="8"/>
        <v>2.7739898989898988</v>
      </c>
      <c r="K11" s="119">
        <v>2234.5</v>
      </c>
      <c r="L11" s="122">
        <v>702</v>
      </c>
      <c r="M11" s="121">
        <f t="shared" si="9"/>
        <v>3.183048433048433</v>
      </c>
      <c r="N11" s="119">
        <v>2272</v>
      </c>
      <c r="O11" s="120">
        <v>576</v>
      </c>
      <c r="P11" s="121">
        <f t="shared" si="10"/>
        <v>3.9444444444444446</v>
      </c>
      <c r="Q11" s="119">
        <v>1597</v>
      </c>
      <c r="R11" s="120">
        <v>540</v>
      </c>
      <c r="S11" s="121">
        <f t="shared" si="0"/>
        <v>2.9574074074074073</v>
      </c>
      <c r="T11" s="119">
        <v>1452</v>
      </c>
      <c r="U11" s="122">
        <v>546</v>
      </c>
      <c r="V11" s="121">
        <f t="shared" si="1"/>
        <v>2.6593406593406592</v>
      </c>
      <c r="W11" s="119">
        <v>1672</v>
      </c>
      <c r="X11" s="120">
        <v>714</v>
      </c>
      <c r="Y11" s="121">
        <f t="shared" si="2"/>
        <v>2.3417366946778713</v>
      </c>
      <c r="Z11" s="119">
        <v>1525</v>
      </c>
      <c r="AA11" s="120">
        <v>552</v>
      </c>
      <c r="AB11" s="121">
        <f t="shared" si="3"/>
        <v>2.76268115942029</v>
      </c>
      <c r="AC11" s="119">
        <v>1508</v>
      </c>
      <c r="AD11" s="122">
        <v>648</v>
      </c>
      <c r="AE11" s="121">
        <f t="shared" si="4"/>
        <v>2.3271604938271606</v>
      </c>
      <c r="AF11" s="119">
        <v>1723</v>
      </c>
      <c r="AG11" s="120">
        <v>816</v>
      </c>
      <c r="AH11" s="121">
        <f t="shared" si="5"/>
        <v>2.1115196078431371</v>
      </c>
      <c r="AI11" s="119">
        <v>1915</v>
      </c>
      <c r="AJ11" s="120">
        <v>864</v>
      </c>
      <c r="AK11" s="121">
        <f t="shared" si="6"/>
        <v>2.2164351851851851</v>
      </c>
      <c r="AL11" s="119">
        <v>1701</v>
      </c>
      <c r="AM11" s="120"/>
      <c r="AN11" s="121" t="e">
        <f t="shared" si="7"/>
        <v>#DIV/0!</v>
      </c>
      <c r="AO11" s="119"/>
      <c r="AP11" s="120"/>
      <c r="AQ11" s="121"/>
      <c r="AR11" s="123">
        <f t="shared" si="11"/>
        <v>19796.5</v>
      </c>
      <c r="AS11" s="123">
        <f t="shared" si="11"/>
        <v>6750</v>
      </c>
      <c r="AT11" s="131">
        <f t="shared" si="12"/>
        <v>2.9328148148148148</v>
      </c>
    </row>
    <row r="12" spans="1:16379" ht="33" customHeight="1" x14ac:dyDescent="0.35">
      <c r="A12" s="22"/>
      <c r="B12" s="23"/>
      <c r="C12" s="23"/>
      <c r="D12" s="124" t="s">
        <v>115</v>
      </c>
      <c r="E12" s="124" t="s">
        <v>75</v>
      </c>
      <c r="F12" s="125"/>
      <c r="G12" s="126" t="s">
        <v>77</v>
      </c>
      <c r="H12" s="127">
        <f>SUM(H7:H11)</f>
        <v>5511</v>
      </c>
      <c r="I12" s="127">
        <f>SUM(I7:I11)</f>
        <v>2562</v>
      </c>
      <c r="J12" s="128">
        <f t="shared" si="8"/>
        <v>2.1510538641686181</v>
      </c>
      <c r="K12" s="127">
        <f>SUM(K7:K11)</f>
        <v>5314.5</v>
      </c>
      <c r="L12" s="127">
        <f>SUM(L7:L11)</f>
        <v>2440</v>
      </c>
      <c r="M12" s="128">
        <f t="shared" si="9"/>
        <v>2.1780737704918032</v>
      </c>
      <c r="N12" s="127">
        <f>SUM(N7:N11)</f>
        <v>5585</v>
      </c>
      <c r="O12" s="127">
        <f>SUM(O7:O11)</f>
        <v>2283</v>
      </c>
      <c r="P12" s="128">
        <f t="shared" si="10"/>
        <v>2.4463425317564607</v>
      </c>
      <c r="Q12" s="129">
        <f>SUM(Q7:Q11)</f>
        <v>4442</v>
      </c>
      <c r="R12" s="129">
        <f>SUM(R7:R11)</f>
        <v>2028</v>
      </c>
      <c r="S12" s="128">
        <f t="shared" si="0"/>
        <v>2.1903353057199211</v>
      </c>
      <c r="T12" s="127">
        <f>SUM(T7:T11)</f>
        <v>3722</v>
      </c>
      <c r="U12" s="129">
        <f>SUM(U7:U11)</f>
        <v>2220</v>
      </c>
      <c r="V12" s="128">
        <f t="shared" si="1"/>
        <v>1.6765765765765765</v>
      </c>
      <c r="W12" s="127">
        <f>SUM(W7:W11)</f>
        <v>4941</v>
      </c>
      <c r="X12" s="127">
        <f>SUM(X7:X11)</f>
        <v>2322</v>
      </c>
      <c r="Y12" s="128">
        <f t="shared" si="2"/>
        <v>2.1279069767441858</v>
      </c>
      <c r="Z12" s="127">
        <f t="shared" ref="Z12:AA12" si="13">SUM(Z7:Z11)</f>
        <v>4607</v>
      </c>
      <c r="AA12" s="127">
        <f t="shared" si="13"/>
        <v>2328</v>
      </c>
      <c r="AB12" s="128">
        <f t="shared" si="3"/>
        <v>1.9789518900343643</v>
      </c>
      <c r="AC12" s="129">
        <f>SUM(AC7:AC11)</f>
        <v>4386</v>
      </c>
      <c r="AD12" s="129">
        <f>SUM(AD7:AD11)</f>
        <v>2196</v>
      </c>
      <c r="AE12" s="128">
        <f t="shared" si="4"/>
        <v>1.9972677595628416</v>
      </c>
      <c r="AF12" s="129">
        <f>SUM(AF7:AF11)</f>
        <v>4231</v>
      </c>
      <c r="AG12" s="129">
        <f>SUM(AG7:AG11)</f>
        <v>2502</v>
      </c>
      <c r="AH12" s="128">
        <f t="shared" si="5"/>
        <v>1.6910471622701839</v>
      </c>
      <c r="AI12" s="127">
        <f>SUM(AI7:AI11)</f>
        <v>4370</v>
      </c>
      <c r="AJ12" s="127">
        <f>SUM(AJ7:AJ11)</f>
        <v>2406</v>
      </c>
      <c r="AK12" s="128">
        <f t="shared" si="6"/>
        <v>1.8162926018287615</v>
      </c>
      <c r="AL12" s="127">
        <f>SUM(AL7:AL11)</f>
        <v>4537</v>
      </c>
      <c r="AM12" s="127">
        <f>SUM(AM7:AM11)</f>
        <v>0</v>
      </c>
      <c r="AN12" s="128" t="e">
        <f t="shared" si="7"/>
        <v>#DIV/0!</v>
      </c>
      <c r="AO12" s="127"/>
      <c r="AP12" s="129"/>
      <c r="AQ12" s="128" t="s">
        <v>89</v>
      </c>
      <c r="AR12" s="130">
        <f>SUM(AR7:AR11)</f>
        <v>51646.5</v>
      </c>
      <c r="AS12" s="130">
        <f>SUM(AS7:AS11)</f>
        <v>23287</v>
      </c>
      <c r="AT12" s="132">
        <f>AR12/AS12</f>
        <v>2.2178253961437711</v>
      </c>
    </row>
  </sheetData>
  <mergeCells count="20">
    <mergeCell ref="T5:V5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N5:P5"/>
    <mergeCell ref="Q5:S5"/>
    <mergeCell ref="AO5:AQ5"/>
    <mergeCell ref="AR5:AT5"/>
    <mergeCell ref="W5:Y5"/>
    <mergeCell ref="Z5:AB5"/>
    <mergeCell ref="AC5:AE5"/>
    <mergeCell ref="AF5:AH5"/>
    <mergeCell ref="AI5:AK5"/>
    <mergeCell ref="AL5:AN5"/>
  </mergeCells>
  <pageMargins left="0" right="0" top="0.74803149606299213" bottom="0.74803149606299213" header="0.31496062992125984" footer="0.31496062992125984"/>
  <pageSetup paperSize="9" scale="61" orientation="landscape" r:id="rId1"/>
  <colBreaks count="1" manualBreakCount="1">
    <brk id="31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AB21"/>
  <sheetViews>
    <sheetView workbookViewId="0"/>
  </sheetViews>
  <sheetFormatPr baseColWidth="10" defaultRowHeight="15" x14ac:dyDescent="0.25"/>
  <cols>
    <col min="1" max="1" width="21.5703125" customWidth="1"/>
    <col min="2" max="25" width="7.7109375" customWidth="1"/>
    <col min="26" max="26" width="5.85546875" bestFit="1" customWidth="1"/>
  </cols>
  <sheetData>
    <row r="1" spans="1:28" ht="18.75" x14ac:dyDescent="0.25">
      <c r="A1" s="77" t="s">
        <v>199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8" ht="15.75" thickBot="1" x14ac:dyDescent="0.3">
      <c r="A2" s="134" t="s">
        <v>162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8" s="89" customFormat="1" x14ac:dyDescent="0.25">
      <c r="A3" s="302" t="s">
        <v>159</v>
      </c>
      <c r="B3" s="304" t="s">
        <v>143</v>
      </c>
      <c r="C3" s="304"/>
      <c r="D3" s="298" t="s">
        <v>144</v>
      </c>
      <c r="E3" s="298"/>
      <c r="F3" s="298" t="s">
        <v>145</v>
      </c>
      <c r="G3" s="298"/>
      <c r="H3" s="298" t="s">
        <v>146</v>
      </c>
      <c r="I3" s="298"/>
      <c r="J3" s="298" t="s">
        <v>147</v>
      </c>
      <c r="K3" s="299"/>
      <c r="L3" s="305" t="s">
        <v>164</v>
      </c>
      <c r="M3" s="306"/>
      <c r="N3" s="305" t="s">
        <v>166</v>
      </c>
      <c r="O3" s="306"/>
      <c r="P3" s="307" t="s">
        <v>192</v>
      </c>
      <c r="Q3" s="305"/>
      <c r="R3" s="159" t="s">
        <v>193</v>
      </c>
      <c r="S3" s="160"/>
      <c r="T3" s="159" t="s">
        <v>196</v>
      </c>
      <c r="U3" s="160"/>
      <c r="V3" s="159" t="s">
        <v>197</v>
      </c>
      <c r="W3" s="160"/>
      <c r="X3" s="159" t="s">
        <v>198</v>
      </c>
      <c r="Y3" s="160"/>
      <c r="Z3" s="300" t="s">
        <v>148</v>
      </c>
      <c r="AA3" s="301"/>
      <c r="AB3" s="296" t="s">
        <v>90</v>
      </c>
    </row>
    <row r="4" spans="1:28" s="89" customFormat="1" ht="15.75" thickBot="1" x14ac:dyDescent="0.3">
      <c r="A4" s="303"/>
      <c r="B4" s="234" t="s">
        <v>106</v>
      </c>
      <c r="C4" s="234" t="s">
        <v>107</v>
      </c>
      <c r="D4" s="214" t="s">
        <v>106</v>
      </c>
      <c r="E4" s="214" t="s">
        <v>107</v>
      </c>
      <c r="F4" s="214" t="s">
        <v>106</v>
      </c>
      <c r="G4" s="214" t="s">
        <v>107</v>
      </c>
      <c r="H4" s="214" t="s">
        <v>106</v>
      </c>
      <c r="I4" s="215" t="s">
        <v>107</v>
      </c>
      <c r="J4" s="214" t="s">
        <v>106</v>
      </c>
      <c r="K4" s="214" t="s">
        <v>107</v>
      </c>
      <c r="L4" s="214" t="s">
        <v>106</v>
      </c>
      <c r="M4" s="214" t="s">
        <v>107</v>
      </c>
      <c r="N4" s="214" t="s">
        <v>106</v>
      </c>
      <c r="O4" s="214" t="s">
        <v>107</v>
      </c>
      <c r="P4" s="214" t="s">
        <v>106</v>
      </c>
      <c r="Q4" s="214" t="s">
        <v>107</v>
      </c>
      <c r="R4" s="214" t="s">
        <v>106</v>
      </c>
      <c r="S4" s="214" t="s">
        <v>107</v>
      </c>
      <c r="T4" s="214" t="s">
        <v>106</v>
      </c>
      <c r="U4" s="214" t="s">
        <v>107</v>
      </c>
      <c r="V4" s="214" t="s">
        <v>106</v>
      </c>
      <c r="W4" s="214" t="s">
        <v>107</v>
      </c>
      <c r="X4" s="214" t="s">
        <v>106</v>
      </c>
      <c r="Y4" s="214" t="s">
        <v>107</v>
      </c>
      <c r="Z4" s="216" t="s">
        <v>106</v>
      </c>
      <c r="AA4" s="217" t="s">
        <v>107</v>
      </c>
      <c r="AB4" s="297"/>
    </row>
    <row r="5" spans="1:28" s="89" customFormat="1" ht="15.75" thickBot="1" x14ac:dyDescent="0.3">
      <c r="A5" s="235" t="s">
        <v>161</v>
      </c>
      <c r="B5" s="236">
        <f>SUM(B6:B9)</f>
        <v>2</v>
      </c>
      <c r="C5" s="236">
        <f t="shared" ref="C5:Y5" si="0">SUM(C6:C9)</f>
        <v>472</v>
      </c>
      <c r="D5" s="113">
        <f t="shared" si="0"/>
        <v>5</v>
      </c>
      <c r="E5" s="236">
        <f t="shared" ref="E5" si="1">SUM(E6:E9)</f>
        <v>472</v>
      </c>
      <c r="F5" s="113">
        <f t="shared" si="0"/>
        <v>17</v>
      </c>
      <c r="G5" s="236">
        <f t="shared" ref="G5:I5" si="2">SUM(G6:G9)</f>
        <v>472</v>
      </c>
      <c r="H5" s="113">
        <f t="shared" si="0"/>
        <v>17</v>
      </c>
      <c r="I5" s="236">
        <f t="shared" si="2"/>
        <v>472</v>
      </c>
      <c r="J5" s="113">
        <f t="shared" si="0"/>
        <v>12</v>
      </c>
      <c r="K5" s="236">
        <f t="shared" si="0"/>
        <v>472</v>
      </c>
      <c r="L5" s="113">
        <f t="shared" si="0"/>
        <v>4</v>
      </c>
      <c r="M5" s="236">
        <f t="shared" si="0"/>
        <v>472</v>
      </c>
      <c r="N5" s="113">
        <f t="shared" si="0"/>
        <v>5</v>
      </c>
      <c r="O5" s="236">
        <f t="shared" si="0"/>
        <v>472</v>
      </c>
      <c r="P5" s="113">
        <f t="shared" si="0"/>
        <v>8</v>
      </c>
      <c r="Q5" s="236">
        <f t="shared" si="0"/>
        <v>472</v>
      </c>
      <c r="R5" s="113">
        <f t="shared" si="0"/>
        <v>12</v>
      </c>
      <c r="S5" s="236">
        <f t="shared" si="0"/>
        <v>472</v>
      </c>
      <c r="T5" s="113">
        <f t="shared" si="0"/>
        <v>8</v>
      </c>
      <c r="U5" s="236">
        <f t="shared" si="0"/>
        <v>472</v>
      </c>
      <c r="V5" s="113">
        <f t="shared" si="0"/>
        <v>4</v>
      </c>
      <c r="W5" s="236">
        <f t="shared" si="0"/>
        <v>472</v>
      </c>
      <c r="X5" s="113">
        <f t="shared" si="0"/>
        <v>16</v>
      </c>
      <c r="Y5" s="236">
        <f t="shared" si="0"/>
        <v>472</v>
      </c>
      <c r="Z5" s="161">
        <f>SUM(Z6:Z9)</f>
        <v>110</v>
      </c>
      <c r="AA5" s="236">
        <f t="shared" ref="AA5" si="3">SUM(AA6:AA9)</f>
        <v>472</v>
      </c>
      <c r="AB5" s="102">
        <f>Z5/AA5</f>
        <v>0.23305084745762711</v>
      </c>
    </row>
    <row r="6" spans="1:28" s="89" customFormat="1" ht="15.75" customHeight="1" thickBot="1" x14ac:dyDescent="0.3">
      <c r="A6" s="80" t="s">
        <v>92</v>
      </c>
      <c r="B6" s="237">
        <v>0</v>
      </c>
      <c r="C6" s="108">
        <v>211</v>
      </c>
      <c r="D6" s="114">
        <v>1</v>
      </c>
      <c r="E6" s="108">
        <v>211</v>
      </c>
      <c r="F6" s="114">
        <v>5</v>
      </c>
      <c r="G6" s="108">
        <v>211</v>
      </c>
      <c r="H6" s="114">
        <v>4</v>
      </c>
      <c r="I6" s="108">
        <v>211</v>
      </c>
      <c r="J6" s="114">
        <v>5</v>
      </c>
      <c r="K6" s="108">
        <v>211</v>
      </c>
      <c r="L6" s="114">
        <v>1</v>
      </c>
      <c r="M6" s="108">
        <v>211</v>
      </c>
      <c r="N6" s="114">
        <v>2</v>
      </c>
      <c r="O6" s="108">
        <v>211</v>
      </c>
      <c r="P6" s="108">
        <v>1</v>
      </c>
      <c r="Q6" s="108">
        <v>211</v>
      </c>
      <c r="R6" s="108">
        <v>5</v>
      </c>
      <c r="S6" s="108">
        <v>211</v>
      </c>
      <c r="T6" s="108">
        <v>0</v>
      </c>
      <c r="U6" s="108">
        <v>211</v>
      </c>
      <c r="V6" s="108">
        <v>0</v>
      </c>
      <c r="W6" s="108">
        <v>211</v>
      </c>
      <c r="X6" s="108">
        <v>2</v>
      </c>
      <c r="Y6" s="108">
        <v>211</v>
      </c>
      <c r="Z6" s="218">
        <f>B6+D6+F6+H6+J6+L6+N6+P6+R6+T6+V6+X6</f>
        <v>26</v>
      </c>
      <c r="AA6" s="108">
        <v>211</v>
      </c>
      <c r="AB6" s="219">
        <f>Z6/AA6</f>
        <v>0.12322274881516587</v>
      </c>
    </row>
    <row r="7" spans="1:28" s="89" customFormat="1" ht="15.75" customHeight="1" thickBot="1" x14ac:dyDescent="0.3">
      <c r="A7" s="81" t="s">
        <v>95</v>
      </c>
      <c r="B7" s="205">
        <v>0</v>
      </c>
      <c r="C7" s="109">
        <v>16</v>
      </c>
      <c r="D7" s="106">
        <v>1</v>
      </c>
      <c r="E7" s="109">
        <v>16</v>
      </c>
      <c r="F7" s="106">
        <v>3</v>
      </c>
      <c r="G7" s="109">
        <v>16</v>
      </c>
      <c r="H7" s="106">
        <v>3</v>
      </c>
      <c r="I7" s="109">
        <v>16</v>
      </c>
      <c r="J7" s="106">
        <v>0</v>
      </c>
      <c r="K7" s="109">
        <v>16</v>
      </c>
      <c r="L7" s="106">
        <v>0</v>
      </c>
      <c r="M7" s="109">
        <v>16</v>
      </c>
      <c r="N7" s="106">
        <v>0</v>
      </c>
      <c r="O7" s="109">
        <v>16</v>
      </c>
      <c r="P7" s="109">
        <v>0</v>
      </c>
      <c r="Q7" s="109">
        <v>16</v>
      </c>
      <c r="R7" s="109">
        <v>1</v>
      </c>
      <c r="S7" s="109">
        <v>16</v>
      </c>
      <c r="T7" s="109">
        <v>0</v>
      </c>
      <c r="U7" s="109">
        <v>16</v>
      </c>
      <c r="V7" s="109">
        <v>2</v>
      </c>
      <c r="W7" s="109">
        <v>16</v>
      </c>
      <c r="X7" s="109">
        <v>5</v>
      </c>
      <c r="Y7" s="109">
        <v>16</v>
      </c>
      <c r="Z7" s="218">
        <f t="shared" ref="Z7:Z9" si="4">B7+D7+F7+H7+J7+L7+N7+P7+R7+T7+V7+X7</f>
        <v>15</v>
      </c>
      <c r="AA7" s="109">
        <v>16</v>
      </c>
      <c r="AB7" s="102">
        <f>Z7/AA7</f>
        <v>0.9375</v>
      </c>
    </row>
    <row r="8" spans="1:28" s="89" customFormat="1" ht="15.75" customHeight="1" thickBot="1" x14ac:dyDescent="0.3">
      <c r="A8" s="81" t="s">
        <v>94</v>
      </c>
      <c r="B8" s="205">
        <v>1</v>
      </c>
      <c r="C8" s="109">
        <v>75</v>
      </c>
      <c r="D8" s="106">
        <v>1</v>
      </c>
      <c r="E8" s="109">
        <v>75</v>
      </c>
      <c r="F8" s="106">
        <v>5</v>
      </c>
      <c r="G8" s="109">
        <v>75</v>
      </c>
      <c r="H8" s="106">
        <v>5</v>
      </c>
      <c r="I8" s="109">
        <v>75</v>
      </c>
      <c r="J8" s="106">
        <v>4</v>
      </c>
      <c r="K8" s="109">
        <v>75</v>
      </c>
      <c r="L8" s="106">
        <v>2</v>
      </c>
      <c r="M8" s="109">
        <v>75</v>
      </c>
      <c r="N8" s="106">
        <v>2</v>
      </c>
      <c r="O8" s="109">
        <v>75</v>
      </c>
      <c r="P8" s="109">
        <v>1</v>
      </c>
      <c r="Q8" s="109">
        <v>75</v>
      </c>
      <c r="R8" s="109">
        <v>2</v>
      </c>
      <c r="S8" s="109">
        <v>75</v>
      </c>
      <c r="T8" s="109">
        <v>0</v>
      </c>
      <c r="U8" s="109">
        <v>75</v>
      </c>
      <c r="V8" s="109">
        <v>2</v>
      </c>
      <c r="W8" s="109">
        <v>75</v>
      </c>
      <c r="X8" s="109">
        <v>2</v>
      </c>
      <c r="Y8" s="109">
        <v>75</v>
      </c>
      <c r="Z8" s="218">
        <f t="shared" si="4"/>
        <v>27</v>
      </c>
      <c r="AA8" s="109">
        <v>75</v>
      </c>
      <c r="AB8" s="102">
        <f>Z8/AA8</f>
        <v>0.36</v>
      </c>
    </row>
    <row r="9" spans="1:28" s="89" customFormat="1" ht="15.75" customHeight="1" thickBot="1" x14ac:dyDescent="0.3">
      <c r="A9" s="82" t="s">
        <v>93</v>
      </c>
      <c r="B9" s="207">
        <v>1</v>
      </c>
      <c r="C9" s="111">
        <v>170</v>
      </c>
      <c r="D9" s="107">
        <v>2</v>
      </c>
      <c r="E9" s="111">
        <v>170</v>
      </c>
      <c r="F9" s="107">
        <v>4</v>
      </c>
      <c r="G9" s="111">
        <v>170</v>
      </c>
      <c r="H9" s="107">
        <v>5</v>
      </c>
      <c r="I9" s="111">
        <v>170</v>
      </c>
      <c r="J9" s="107">
        <v>3</v>
      </c>
      <c r="K9" s="111">
        <v>170</v>
      </c>
      <c r="L9" s="107">
        <v>1</v>
      </c>
      <c r="M9" s="111">
        <v>170</v>
      </c>
      <c r="N9" s="107">
        <v>1</v>
      </c>
      <c r="O9" s="111">
        <v>170</v>
      </c>
      <c r="P9" s="111">
        <v>6</v>
      </c>
      <c r="Q9" s="111">
        <v>170</v>
      </c>
      <c r="R9" s="111">
        <v>4</v>
      </c>
      <c r="S9" s="111">
        <v>170</v>
      </c>
      <c r="T9" s="111">
        <v>8</v>
      </c>
      <c r="U9" s="111">
        <v>170</v>
      </c>
      <c r="V9" s="111">
        <v>0</v>
      </c>
      <c r="W9" s="111">
        <v>170</v>
      </c>
      <c r="X9" s="111">
        <v>7</v>
      </c>
      <c r="Y9" s="111">
        <v>170</v>
      </c>
      <c r="Z9" s="218">
        <f t="shared" si="4"/>
        <v>42</v>
      </c>
      <c r="AA9" s="111">
        <v>170</v>
      </c>
      <c r="AB9" s="220">
        <f>Z9/AA9</f>
        <v>0.24705882352941178</v>
      </c>
    </row>
    <row r="10" spans="1:28" s="89" customFormat="1" ht="15.75" customHeight="1" thickBot="1" x14ac:dyDescent="0.3">
      <c r="A10" s="99" t="s">
        <v>96</v>
      </c>
      <c r="B10" s="236">
        <f t="shared" ref="B10:Y10" si="5">SUM(B11:B14)</f>
        <v>10</v>
      </c>
      <c r="C10" s="236">
        <f t="shared" si="5"/>
        <v>314</v>
      </c>
      <c r="D10" s="113">
        <f t="shared" si="5"/>
        <v>15</v>
      </c>
      <c r="E10" s="236">
        <f t="shared" ref="E10" si="6">SUM(E11:E14)</f>
        <v>314</v>
      </c>
      <c r="F10" s="113">
        <f t="shared" si="5"/>
        <v>13</v>
      </c>
      <c r="G10" s="236">
        <f t="shared" ref="G10:I10" si="7">SUM(G11:G14)</f>
        <v>314</v>
      </c>
      <c r="H10" s="113">
        <f t="shared" si="5"/>
        <v>14</v>
      </c>
      <c r="I10" s="236">
        <f t="shared" si="7"/>
        <v>314</v>
      </c>
      <c r="J10" s="113">
        <f t="shared" si="5"/>
        <v>14</v>
      </c>
      <c r="K10" s="236">
        <f t="shared" si="5"/>
        <v>314</v>
      </c>
      <c r="L10" s="113">
        <f t="shared" si="5"/>
        <v>5</v>
      </c>
      <c r="M10" s="236">
        <f t="shared" si="5"/>
        <v>314</v>
      </c>
      <c r="N10" s="113">
        <f t="shared" si="5"/>
        <v>6</v>
      </c>
      <c r="O10" s="236">
        <f t="shared" si="5"/>
        <v>314</v>
      </c>
      <c r="P10" s="113">
        <f t="shared" si="5"/>
        <v>20</v>
      </c>
      <c r="Q10" s="236">
        <f t="shared" si="5"/>
        <v>314</v>
      </c>
      <c r="R10" s="113">
        <f t="shared" si="5"/>
        <v>14</v>
      </c>
      <c r="S10" s="236">
        <f t="shared" si="5"/>
        <v>314</v>
      </c>
      <c r="T10" s="113">
        <f t="shared" si="5"/>
        <v>18</v>
      </c>
      <c r="U10" s="236">
        <f t="shared" si="5"/>
        <v>314</v>
      </c>
      <c r="V10" s="113">
        <f t="shared" si="5"/>
        <v>11</v>
      </c>
      <c r="W10" s="236">
        <f t="shared" si="5"/>
        <v>314</v>
      </c>
      <c r="X10" s="113">
        <f t="shared" si="5"/>
        <v>14</v>
      </c>
      <c r="Y10" s="236">
        <f t="shared" si="5"/>
        <v>314</v>
      </c>
      <c r="Z10" s="161">
        <f>SUM(Z11:Z14)</f>
        <v>154</v>
      </c>
      <c r="AA10" s="236">
        <f t="shared" ref="AA10" si="8">SUM(AA11:AA14)</f>
        <v>314</v>
      </c>
      <c r="AB10" s="102">
        <f t="shared" ref="AB10:AB20" si="9">Z10/AA10</f>
        <v>0.49044585987261147</v>
      </c>
    </row>
    <row r="11" spans="1:28" s="89" customFormat="1" ht="15.75" customHeight="1" x14ac:dyDescent="0.25">
      <c r="A11" s="80" t="s">
        <v>98</v>
      </c>
      <c r="B11" s="237">
        <v>1</v>
      </c>
      <c r="C11" s="108">
        <v>84</v>
      </c>
      <c r="D11" s="114">
        <v>4</v>
      </c>
      <c r="E11" s="108">
        <v>84</v>
      </c>
      <c r="F11" s="114">
        <v>3</v>
      </c>
      <c r="G11" s="108">
        <v>84</v>
      </c>
      <c r="H11" s="114">
        <v>6</v>
      </c>
      <c r="I11" s="108">
        <v>84</v>
      </c>
      <c r="J11" s="114">
        <v>3</v>
      </c>
      <c r="K11" s="108">
        <v>84</v>
      </c>
      <c r="L11" s="114">
        <v>1</v>
      </c>
      <c r="M11" s="108">
        <v>84</v>
      </c>
      <c r="N11" s="114">
        <v>2</v>
      </c>
      <c r="O11" s="108">
        <v>84</v>
      </c>
      <c r="P11" s="108">
        <v>5</v>
      </c>
      <c r="Q11" s="108">
        <v>84</v>
      </c>
      <c r="R11" s="108">
        <v>4</v>
      </c>
      <c r="S11" s="108">
        <v>84</v>
      </c>
      <c r="T11" s="108">
        <v>5</v>
      </c>
      <c r="U11" s="108">
        <v>84</v>
      </c>
      <c r="V11" s="108">
        <v>2</v>
      </c>
      <c r="W11" s="108">
        <v>84</v>
      </c>
      <c r="X11" s="108">
        <v>2</v>
      </c>
      <c r="Y11" s="108">
        <v>84</v>
      </c>
      <c r="Z11" s="218">
        <f>B11+D11+F11+H11+J11+L11+N11+P11+R11+T11+V11+X11</f>
        <v>38</v>
      </c>
      <c r="AA11" s="108">
        <v>84</v>
      </c>
      <c r="AB11" s="221">
        <f t="shared" si="9"/>
        <v>0.45238095238095238</v>
      </c>
    </row>
    <row r="12" spans="1:28" s="89" customFormat="1" ht="15.75" customHeight="1" thickBot="1" x14ac:dyDescent="0.3">
      <c r="A12" s="81" t="s">
        <v>97</v>
      </c>
      <c r="B12" s="205">
        <v>5</v>
      </c>
      <c r="C12" s="109">
        <v>156</v>
      </c>
      <c r="D12" s="106">
        <v>7</v>
      </c>
      <c r="E12" s="109">
        <v>156</v>
      </c>
      <c r="F12" s="106">
        <v>6</v>
      </c>
      <c r="G12" s="109">
        <v>156</v>
      </c>
      <c r="H12" s="106">
        <v>6</v>
      </c>
      <c r="I12" s="109">
        <v>156</v>
      </c>
      <c r="J12" s="106">
        <v>7</v>
      </c>
      <c r="K12" s="109">
        <v>156</v>
      </c>
      <c r="L12" s="106">
        <v>3</v>
      </c>
      <c r="M12" s="109">
        <v>156</v>
      </c>
      <c r="N12" s="106">
        <v>3</v>
      </c>
      <c r="O12" s="109">
        <v>156</v>
      </c>
      <c r="P12" s="109">
        <v>11</v>
      </c>
      <c r="Q12" s="109">
        <v>156</v>
      </c>
      <c r="R12" s="109">
        <v>5</v>
      </c>
      <c r="S12" s="109">
        <v>156</v>
      </c>
      <c r="T12" s="109">
        <v>13</v>
      </c>
      <c r="U12" s="109">
        <v>156</v>
      </c>
      <c r="V12" s="109">
        <v>7</v>
      </c>
      <c r="W12" s="109">
        <v>156</v>
      </c>
      <c r="X12" s="109">
        <v>7</v>
      </c>
      <c r="Y12" s="109">
        <v>156</v>
      </c>
      <c r="Z12" s="218">
        <f t="shared" ref="Z12:Z14" si="10">B12+D12+F12+H12+J12+L12+N12+P12+R12+T12+V12+X12</f>
        <v>80</v>
      </c>
      <c r="AA12" s="109">
        <v>156</v>
      </c>
      <c r="AB12" s="103">
        <f t="shared" si="9"/>
        <v>0.51282051282051277</v>
      </c>
    </row>
    <row r="13" spans="1:28" s="89" customFormat="1" ht="15.75" customHeight="1" thickBot="1" x14ac:dyDescent="0.3">
      <c r="A13" s="81" t="s">
        <v>99</v>
      </c>
      <c r="B13" s="205">
        <v>1</v>
      </c>
      <c r="C13" s="109">
        <v>23</v>
      </c>
      <c r="D13" s="106">
        <v>2</v>
      </c>
      <c r="E13" s="109">
        <v>23</v>
      </c>
      <c r="F13" s="106">
        <v>2</v>
      </c>
      <c r="G13" s="109">
        <v>23</v>
      </c>
      <c r="H13" s="106">
        <v>1</v>
      </c>
      <c r="I13" s="109">
        <v>23</v>
      </c>
      <c r="J13" s="106">
        <v>2</v>
      </c>
      <c r="K13" s="109">
        <v>23</v>
      </c>
      <c r="L13" s="106">
        <v>0</v>
      </c>
      <c r="M13" s="109">
        <v>23</v>
      </c>
      <c r="N13" s="106">
        <v>0</v>
      </c>
      <c r="O13" s="109">
        <v>23</v>
      </c>
      <c r="P13" s="109">
        <v>0</v>
      </c>
      <c r="Q13" s="109">
        <v>23</v>
      </c>
      <c r="R13" s="109">
        <v>0</v>
      </c>
      <c r="S13" s="109">
        <v>23</v>
      </c>
      <c r="T13" s="109">
        <v>0</v>
      </c>
      <c r="U13" s="109">
        <v>23</v>
      </c>
      <c r="V13" s="109">
        <v>2</v>
      </c>
      <c r="W13" s="109">
        <v>23</v>
      </c>
      <c r="X13" s="109">
        <v>1</v>
      </c>
      <c r="Y13" s="109">
        <v>23</v>
      </c>
      <c r="Z13" s="218">
        <f t="shared" si="10"/>
        <v>11</v>
      </c>
      <c r="AA13" s="109">
        <v>23</v>
      </c>
      <c r="AB13" s="102">
        <f>Z13/AA13</f>
        <v>0.47826086956521741</v>
      </c>
    </row>
    <row r="14" spans="1:28" s="89" customFormat="1" ht="15.75" customHeight="1" thickBot="1" x14ac:dyDescent="0.3">
      <c r="A14" s="82" t="s">
        <v>100</v>
      </c>
      <c r="B14" s="207">
        <v>3</v>
      </c>
      <c r="C14" s="111">
        <v>51</v>
      </c>
      <c r="D14" s="107">
        <v>2</v>
      </c>
      <c r="E14" s="111">
        <v>51</v>
      </c>
      <c r="F14" s="107">
        <v>2</v>
      </c>
      <c r="G14" s="111">
        <v>51</v>
      </c>
      <c r="H14" s="107">
        <v>1</v>
      </c>
      <c r="I14" s="111">
        <v>51</v>
      </c>
      <c r="J14" s="107">
        <v>2</v>
      </c>
      <c r="K14" s="111">
        <v>51</v>
      </c>
      <c r="L14" s="107">
        <v>1</v>
      </c>
      <c r="M14" s="111">
        <v>51</v>
      </c>
      <c r="N14" s="107">
        <v>1</v>
      </c>
      <c r="O14" s="111">
        <v>51</v>
      </c>
      <c r="P14" s="111">
        <v>4</v>
      </c>
      <c r="Q14" s="111">
        <v>51</v>
      </c>
      <c r="R14" s="111">
        <v>5</v>
      </c>
      <c r="S14" s="111">
        <v>51</v>
      </c>
      <c r="T14" s="111">
        <v>0</v>
      </c>
      <c r="U14" s="111">
        <v>51</v>
      </c>
      <c r="V14" s="111">
        <v>0</v>
      </c>
      <c r="W14" s="111">
        <v>51</v>
      </c>
      <c r="X14" s="111">
        <v>4</v>
      </c>
      <c r="Y14" s="111">
        <v>51</v>
      </c>
      <c r="Z14" s="218">
        <f t="shared" si="10"/>
        <v>25</v>
      </c>
      <c r="AA14" s="111">
        <v>51</v>
      </c>
      <c r="AB14" s="104">
        <f t="shared" si="9"/>
        <v>0.49019607843137253</v>
      </c>
    </row>
    <row r="15" spans="1:28" s="89" customFormat="1" ht="15.75" customHeight="1" thickBot="1" x14ac:dyDescent="0.3">
      <c r="A15" s="99" t="s">
        <v>101</v>
      </c>
      <c r="B15" s="236">
        <f t="shared" ref="B15:Y15" si="11">SUM(B16:B19)</f>
        <v>0</v>
      </c>
      <c r="C15" s="236">
        <f t="shared" si="11"/>
        <v>168</v>
      </c>
      <c r="D15" s="113">
        <f t="shared" si="11"/>
        <v>13</v>
      </c>
      <c r="E15" s="236">
        <f t="shared" ref="E15" si="12">SUM(E16:E19)</f>
        <v>168</v>
      </c>
      <c r="F15" s="113">
        <f t="shared" si="11"/>
        <v>19</v>
      </c>
      <c r="G15" s="236">
        <f t="shared" ref="G15:I15" si="13">SUM(G16:G19)</f>
        <v>168</v>
      </c>
      <c r="H15" s="113">
        <f t="shared" si="11"/>
        <v>16</v>
      </c>
      <c r="I15" s="236">
        <f t="shared" si="13"/>
        <v>168</v>
      </c>
      <c r="J15" s="113">
        <f t="shared" si="11"/>
        <v>12</v>
      </c>
      <c r="K15" s="236">
        <f t="shared" si="11"/>
        <v>168</v>
      </c>
      <c r="L15" s="113">
        <f t="shared" si="11"/>
        <v>8</v>
      </c>
      <c r="M15" s="236">
        <f t="shared" si="11"/>
        <v>168</v>
      </c>
      <c r="N15" s="113">
        <f t="shared" si="11"/>
        <v>5</v>
      </c>
      <c r="O15" s="236">
        <f t="shared" si="11"/>
        <v>168</v>
      </c>
      <c r="P15" s="113">
        <f t="shared" si="11"/>
        <v>8</v>
      </c>
      <c r="Q15" s="236">
        <f t="shared" si="11"/>
        <v>168</v>
      </c>
      <c r="R15" s="113">
        <f t="shared" si="11"/>
        <v>7</v>
      </c>
      <c r="S15" s="236">
        <f t="shared" si="11"/>
        <v>168</v>
      </c>
      <c r="T15" s="113">
        <f t="shared" si="11"/>
        <v>6</v>
      </c>
      <c r="U15" s="236">
        <f t="shared" si="11"/>
        <v>168</v>
      </c>
      <c r="V15" s="113">
        <f t="shared" si="11"/>
        <v>8</v>
      </c>
      <c r="W15" s="236">
        <f t="shared" si="11"/>
        <v>168</v>
      </c>
      <c r="X15" s="113">
        <f t="shared" si="11"/>
        <v>11</v>
      </c>
      <c r="Y15" s="236">
        <f t="shared" si="11"/>
        <v>168</v>
      </c>
      <c r="Z15" s="161">
        <f>SUM(Z16:Z19)</f>
        <v>113</v>
      </c>
      <c r="AA15" s="236">
        <f t="shared" ref="AA15" si="14">SUM(AA16:AA19)</f>
        <v>168</v>
      </c>
      <c r="AB15" s="102">
        <f t="shared" si="9"/>
        <v>0.67261904761904767</v>
      </c>
    </row>
    <row r="16" spans="1:28" s="89" customFormat="1" ht="15.75" customHeight="1" thickBot="1" x14ac:dyDescent="0.3">
      <c r="A16" s="80" t="s">
        <v>102</v>
      </c>
      <c r="B16" s="237">
        <v>0</v>
      </c>
      <c r="C16" s="108">
        <v>136</v>
      </c>
      <c r="D16" s="114">
        <v>5</v>
      </c>
      <c r="E16" s="108">
        <v>136</v>
      </c>
      <c r="F16" s="114">
        <v>15</v>
      </c>
      <c r="G16" s="108">
        <v>136</v>
      </c>
      <c r="H16" s="114">
        <v>14</v>
      </c>
      <c r="I16" s="108">
        <v>136</v>
      </c>
      <c r="J16" s="114">
        <v>5</v>
      </c>
      <c r="K16" s="108">
        <v>136</v>
      </c>
      <c r="L16" s="114">
        <v>5</v>
      </c>
      <c r="M16" s="108">
        <v>136</v>
      </c>
      <c r="N16" s="114">
        <v>4</v>
      </c>
      <c r="O16" s="108">
        <v>136</v>
      </c>
      <c r="P16" s="108">
        <v>8</v>
      </c>
      <c r="Q16" s="108">
        <v>136</v>
      </c>
      <c r="R16" s="108">
        <v>6</v>
      </c>
      <c r="S16" s="108">
        <v>136</v>
      </c>
      <c r="T16" s="108">
        <v>5</v>
      </c>
      <c r="U16" s="108">
        <v>136</v>
      </c>
      <c r="V16" s="108">
        <v>8</v>
      </c>
      <c r="W16" s="108">
        <v>136</v>
      </c>
      <c r="X16" s="108">
        <v>10</v>
      </c>
      <c r="Y16" s="108">
        <v>136</v>
      </c>
      <c r="Z16" s="218">
        <f>B16+D16+F16+H16+J16+L16+N16+P16+R16+T16+V16+X16</f>
        <v>85</v>
      </c>
      <c r="AA16" s="108">
        <v>136</v>
      </c>
      <c r="AB16" s="221">
        <f>Z16/AA16</f>
        <v>0.625</v>
      </c>
    </row>
    <row r="17" spans="1:28" s="89" customFormat="1" ht="15.75" customHeight="1" thickBot="1" x14ac:dyDescent="0.3">
      <c r="A17" s="81" t="s">
        <v>103</v>
      </c>
      <c r="B17" s="205">
        <v>0</v>
      </c>
      <c r="C17" s="109">
        <v>16</v>
      </c>
      <c r="D17" s="106">
        <v>4</v>
      </c>
      <c r="E17" s="109">
        <v>16</v>
      </c>
      <c r="F17" s="106">
        <v>2</v>
      </c>
      <c r="G17" s="109">
        <v>16</v>
      </c>
      <c r="H17" s="106">
        <v>1</v>
      </c>
      <c r="I17" s="109">
        <v>16</v>
      </c>
      <c r="J17" s="106">
        <v>3</v>
      </c>
      <c r="K17" s="109">
        <v>16</v>
      </c>
      <c r="L17" s="106">
        <v>2</v>
      </c>
      <c r="M17" s="109">
        <v>16</v>
      </c>
      <c r="N17" s="106">
        <v>1</v>
      </c>
      <c r="O17" s="109">
        <v>16</v>
      </c>
      <c r="P17" s="109">
        <v>0</v>
      </c>
      <c r="Q17" s="109">
        <v>16</v>
      </c>
      <c r="R17" s="109">
        <v>1</v>
      </c>
      <c r="S17" s="109">
        <v>16</v>
      </c>
      <c r="T17" s="109">
        <v>1</v>
      </c>
      <c r="U17" s="109">
        <v>16</v>
      </c>
      <c r="V17" s="109">
        <v>0</v>
      </c>
      <c r="W17" s="109">
        <v>16</v>
      </c>
      <c r="X17" s="109">
        <v>1</v>
      </c>
      <c r="Y17" s="109">
        <v>16</v>
      </c>
      <c r="Z17" s="218">
        <f t="shared" ref="Z17:Z19" si="15">B17+D17+F17+H17+J17+L17+N17+P17+R17+T17+V17+X17</f>
        <v>16</v>
      </c>
      <c r="AA17" s="109">
        <v>16</v>
      </c>
      <c r="AB17" s="102">
        <f>Z17/AA17</f>
        <v>1</v>
      </c>
    </row>
    <row r="18" spans="1:28" s="89" customFormat="1" ht="15.75" customHeight="1" thickBot="1" x14ac:dyDescent="0.3">
      <c r="A18" s="81" t="s">
        <v>104</v>
      </c>
      <c r="B18" s="205">
        <v>0</v>
      </c>
      <c r="C18" s="109">
        <v>4</v>
      </c>
      <c r="D18" s="106">
        <v>2</v>
      </c>
      <c r="E18" s="109">
        <v>4</v>
      </c>
      <c r="F18" s="106">
        <v>1</v>
      </c>
      <c r="G18" s="109">
        <v>4</v>
      </c>
      <c r="H18" s="106">
        <v>1</v>
      </c>
      <c r="I18" s="109">
        <v>4</v>
      </c>
      <c r="J18" s="106">
        <v>2</v>
      </c>
      <c r="K18" s="109">
        <v>4</v>
      </c>
      <c r="L18" s="106">
        <v>1</v>
      </c>
      <c r="M18" s="109">
        <v>4</v>
      </c>
      <c r="N18" s="106">
        <v>0</v>
      </c>
      <c r="O18" s="109">
        <v>4</v>
      </c>
      <c r="P18" s="109">
        <v>0</v>
      </c>
      <c r="Q18" s="109">
        <v>4</v>
      </c>
      <c r="R18" s="109">
        <v>0</v>
      </c>
      <c r="S18" s="109">
        <v>4</v>
      </c>
      <c r="T18" s="109">
        <v>0</v>
      </c>
      <c r="U18" s="109">
        <v>4</v>
      </c>
      <c r="V18" s="109">
        <v>0</v>
      </c>
      <c r="W18" s="109">
        <v>4</v>
      </c>
      <c r="X18" s="109">
        <v>0</v>
      </c>
      <c r="Y18" s="109">
        <v>4</v>
      </c>
      <c r="Z18" s="218">
        <f t="shared" si="15"/>
        <v>7</v>
      </c>
      <c r="AA18" s="109">
        <v>4</v>
      </c>
      <c r="AB18" s="102">
        <f>Z18/AA18</f>
        <v>1.75</v>
      </c>
    </row>
    <row r="19" spans="1:28" s="89" customFormat="1" ht="15.75" customHeight="1" thickBot="1" x14ac:dyDescent="0.3">
      <c r="A19" s="82" t="s">
        <v>105</v>
      </c>
      <c r="B19" s="207">
        <v>0</v>
      </c>
      <c r="C19" s="111">
        <v>12</v>
      </c>
      <c r="D19" s="107">
        <v>2</v>
      </c>
      <c r="E19" s="111">
        <v>12</v>
      </c>
      <c r="F19" s="107">
        <v>1</v>
      </c>
      <c r="G19" s="111">
        <v>12</v>
      </c>
      <c r="H19" s="107">
        <v>0</v>
      </c>
      <c r="I19" s="111">
        <v>12</v>
      </c>
      <c r="J19" s="107">
        <v>2</v>
      </c>
      <c r="K19" s="111">
        <v>12</v>
      </c>
      <c r="L19" s="107">
        <v>0</v>
      </c>
      <c r="M19" s="111">
        <v>12</v>
      </c>
      <c r="N19" s="107">
        <v>0</v>
      </c>
      <c r="O19" s="111">
        <v>12</v>
      </c>
      <c r="P19" s="111">
        <v>0</v>
      </c>
      <c r="Q19" s="111">
        <v>12</v>
      </c>
      <c r="R19" s="111">
        <v>0</v>
      </c>
      <c r="S19" s="111">
        <v>12</v>
      </c>
      <c r="T19" s="111">
        <v>0</v>
      </c>
      <c r="U19" s="111">
        <v>12</v>
      </c>
      <c r="V19" s="111">
        <v>0</v>
      </c>
      <c r="W19" s="111">
        <v>12</v>
      </c>
      <c r="X19" s="111">
        <v>0</v>
      </c>
      <c r="Y19" s="111">
        <v>12</v>
      </c>
      <c r="Z19" s="218">
        <f t="shared" si="15"/>
        <v>5</v>
      </c>
      <c r="AA19" s="111">
        <v>12</v>
      </c>
      <c r="AB19" s="220">
        <f>Z19/AA19</f>
        <v>0.41666666666666669</v>
      </c>
    </row>
    <row r="20" spans="1:28" s="89" customFormat="1" ht="15.75" thickBot="1" x14ac:dyDescent="0.3">
      <c r="A20" s="238" t="s">
        <v>201</v>
      </c>
      <c r="B20" s="239">
        <f>B15+B10+B5</f>
        <v>12</v>
      </c>
      <c r="C20" s="240">
        <f>C15+C10+C5</f>
        <v>954</v>
      </c>
      <c r="D20" s="222">
        <f t="shared" ref="D20:X20" si="16">D15+D10+D5</f>
        <v>33</v>
      </c>
      <c r="E20" s="240">
        <f>E15+E10+E5</f>
        <v>954</v>
      </c>
      <c r="F20" s="222">
        <f t="shared" si="16"/>
        <v>49</v>
      </c>
      <c r="G20" s="240">
        <f>G15+G10+G5</f>
        <v>954</v>
      </c>
      <c r="H20" s="222">
        <f t="shared" si="16"/>
        <v>47</v>
      </c>
      <c r="I20" s="240">
        <f>I15+I10+I5</f>
        <v>954</v>
      </c>
      <c r="J20" s="223">
        <f t="shared" si="16"/>
        <v>38</v>
      </c>
      <c r="K20" s="240">
        <f>K15+K10+K5</f>
        <v>954</v>
      </c>
      <c r="L20" s="223">
        <f t="shared" si="16"/>
        <v>17</v>
      </c>
      <c r="M20" s="240">
        <f>M15+M10+M5</f>
        <v>954</v>
      </c>
      <c r="N20" s="223">
        <f t="shared" si="16"/>
        <v>16</v>
      </c>
      <c r="O20" s="240">
        <f>O15+O10+O5</f>
        <v>954</v>
      </c>
      <c r="P20" s="223">
        <f t="shared" si="16"/>
        <v>36</v>
      </c>
      <c r="Q20" s="240">
        <f>Q15+Q10+Q5</f>
        <v>954</v>
      </c>
      <c r="R20" s="223">
        <f t="shared" si="16"/>
        <v>33</v>
      </c>
      <c r="S20" s="240">
        <f>S15+S10+S5</f>
        <v>954</v>
      </c>
      <c r="T20" s="223">
        <f t="shared" si="16"/>
        <v>32</v>
      </c>
      <c r="U20" s="240">
        <f>U15+U10+U5</f>
        <v>954</v>
      </c>
      <c r="V20" s="223">
        <f t="shared" si="16"/>
        <v>23</v>
      </c>
      <c r="W20" s="240">
        <f>W15+W10+W5</f>
        <v>954</v>
      </c>
      <c r="X20" s="223">
        <f t="shared" si="16"/>
        <v>41</v>
      </c>
      <c r="Y20" s="240">
        <f>Y15+Y10+Y5</f>
        <v>954</v>
      </c>
      <c r="Z20" s="183">
        <f>Z15+Z10+Z5</f>
        <v>377</v>
      </c>
      <c r="AA20" s="240">
        <f>AA15+AA10+AA5</f>
        <v>954</v>
      </c>
      <c r="AB20" s="85">
        <f t="shared" si="9"/>
        <v>0.39517819706498952</v>
      </c>
    </row>
    <row r="21" spans="1:28" s="89" customFormat="1" x14ac:dyDescent="0.25"/>
  </sheetData>
  <mergeCells count="11">
    <mergeCell ref="AB3:AB4"/>
    <mergeCell ref="J3:K3"/>
    <mergeCell ref="Z3:AA3"/>
    <mergeCell ref="A3:A4"/>
    <mergeCell ref="B3:C3"/>
    <mergeCell ref="D3:E3"/>
    <mergeCell ref="F3:G3"/>
    <mergeCell ref="H3:I3"/>
    <mergeCell ref="L3:M3"/>
    <mergeCell ref="N3:O3"/>
    <mergeCell ref="P3:Q3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0.39997558519241921"/>
  </sheetPr>
  <dimension ref="A1:AE27"/>
  <sheetViews>
    <sheetView workbookViewId="0">
      <selection sqref="A1:J1"/>
    </sheetView>
  </sheetViews>
  <sheetFormatPr baseColWidth="10" defaultRowHeight="15" x14ac:dyDescent="0.25"/>
  <cols>
    <col min="1" max="1" width="21.85546875" style="79" customWidth="1"/>
    <col min="2" max="15" width="5.7109375" style="79" customWidth="1"/>
    <col min="16" max="25" width="7.7109375" customWidth="1"/>
    <col min="26" max="26" width="7" style="79" customWidth="1"/>
    <col min="27" max="27" width="6.28515625" style="79" customWidth="1"/>
    <col min="28" max="16384" width="11.42578125" style="79"/>
  </cols>
  <sheetData>
    <row r="1" spans="1:31" ht="18.75" customHeight="1" x14ac:dyDescent="0.2">
      <c r="A1" s="309" t="s">
        <v>6</v>
      </c>
      <c r="B1" s="309"/>
      <c r="C1" s="309"/>
      <c r="D1" s="309"/>
      <c r="E1" s="309"/>
      <c r="F1" s="309"/>
      <c r="G1" s="309"/>
      <c r="H1" s="309"/>
      <c r="I1" s="309"/>
      <c r="J1" s="30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1" thickBot="1" x14ac:dyDescent="0.25">
      <c r="A2" s="133" t="s">
        <v>162</v>
      </c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31" x14ac:dyDescent="0.25">
      <c r="A3" s="311" t="s">
        <v>159</v>
      </c>
      <c r="B3" s="310" t="s">
        <v>143</v>
      </c>
      <c r="C3" s="310"/>
      <c r="D3" s="310" t="s">
        <v>144</v>
      </c>
      <c r="E3" s="310"/>
      <c r="F3" s="310" t="s">
        <v>145</v>
      </c>
      <c r="G3" s="310"/>
      <c r="H3" s="310" t="s">
        <v>146</v>
      </c>
      <c r="I3" s="310"/>
      <c r="J3" s="310" t="s">
        <v>147</v>
      </c>
      <c r="K3" s="310"/>
      <c r="L3" s="310" t="s">
        <v>164</v>
      </c>
      <c r="M3" s="310"/>
      <c r="N3" s="310" t="s">
        <v>166</v>
      </c>
      <c r="O3" s="310"/>
      <c r="P3" s="313" t="s">
        <v>192</v>
      </c>
      <c r="Q3" s="314"/>
      <c r="R3" s="163" t="s">
        <v>193</v>
      </c>
      <c r="S3" s="164"/>
      <c r="T3" s="163" t="s">
        <v>196</v>
      </c>
      <c r="U3" s="164"/>
      <c r="V3" s="163" t="s">
        <v>197</v>
      </c>
      <c r="W3" s="164"/>
      <c r="X3" s="163" t="s">
        <v>198</v>
      </c>
      <c r="Y3" s="164"/>
      <c r="Z3" s="300" t="s">
        <v>148</v>
      </c>
      <c r="AA3" s="301"/>
      <c r="AB3" s="296" t="s">
        <v>90</v>
      </c>
    </row>
    <row r="4" spans="1:31" ht="14.25" customHeight="1" thickBot="1" x14ac:dyDescent="0.25">
      <c r="A4" s="312"/>
      <c r="B4" s="88" t="s">
        <v>106</v>
      </c>
      <c r="C4" s="88" t="s">
        <v>107</v>
      </c>
      <c r="D4" s="88" t="s">
        <v>106</v>
      </c>
      <c r="E4" s="88" t="s">
        <v>107</v>
      </c>
      <c r="F4" s="88" t="s">
        <v>106</v>
      </c>
      <c r="G4" s="88" t="s">
        <v>107</v>
      </c>
      <c r="H4" s="88" t="s">
        <v>106</v>
      </c>
      <c r="I4" s="88" t="s">
        <v>107</v>
      </c>
      <c r="J4" s="88" t="s">
        <v>106</v>
      </c>
      <c r="K4" s="88" t="s">
        <v>107</v>
      </c>
      <c r="L4" s="88" t="s">
        <v>106</v>
      </c>
      <c r="M4" s="88" t="s">
        <v>107</v>
      </c>
      <c r="N4" s="88" t="s">
        <v>106</v>
      </c>
      <c r="O4" s="88" t="s">
        <v>107</v>
      </c>
      <c r="P4" s="165" t="s">
        <v>106</v>
      </c>
      <c r="Q4" s="165" t="s">
        <v>107</v>
      </c>
      <c r="R4" s="165" t="s">
        <v>106</v>
      </c>
      <c r="S4" s="165" t="s">
        <v>107</v>
      </c>
      <c r="T4" s="165" t="s">
        <v>106</v>
      </c>
      <c r="U4" s="165" t="s">
        <v>107</v>
      </c>
      <c r="V4" s="165" t="s">
        <v>106</v>
      </c>
      <c r="W4" s="165" t="s">
        <v>107</v>
      </c>
      <c r="X4" s="165" t="s">
        <v>106</v>
      </c>
      <c r="Y4" s="165" t="s">
        <v>107</v>
      </c>
      <c r="Z4" s="83" t="s">
        <v>106</v>
      </c>
      <c r="AA4" s="84" t="s">
        <v>107</v>
      </c>
      <c r="AB4" s="308"/>
    </row>
    <row r="5" spans="1:31" s="89" customFormat="1" ht="14.25" customHeight="1" thickBot="1" x14ac:dyDescent="0.3">
      <c r="A5" s="136" t="s">
        <v>161</v>
      </c>
      <c r="B5" s="113">
        <f>SUM(B6:B9)</f>
        <v>11</v>
      </c>
      <c r="C5" s="113">
        <f t="shared" ref="C5:AA5" si="0">SUM(C6:C9)</f>
        <v>16</v>
      </c>
      <c r="D5" s="113">
        <f t="shared" si="0"/>
        <v>9</v>
      </c>
      <c r="E5" s="113">
        <f t="shared" si="0"/>
        <v>15</v>
      </c>
      <c r="F5" s="113">
        <f t="shared" si="0"/>
        <v>13</v>
      </c>
      <c r="G5" s="113">
        <f t="shared" si="0"/>
        <v>21</v>
      </c>
      <c r="H5" s="113">
        <f t="shared" si="0"/>
        <v>13</v>
      </c>
      <c r="I5" s="113">
        <f t="shared" si="0"/>
        <v>18</v>
      </c>
      <c r="J5" s="113">
        <f t="shared" si="0"/>
        <v>5</v>
      </c>
      <c r="K5" s="113">
        <f t="shared" si="0"/>
        <v>17</v>
      </c>
      <c r="L5" s="113">
        <f t="shared" si="0"/>
        <v>3</v>
      </c>
      <c r="M5" s="113">
        <f t="shared" si="0"/>
        <v>11</v>
      </c>
      <c r="N5" s="113">
        <f t="shared" si="0"/>
        <v>10</v>
      </c>
      <c r="O5" s="113">
        <f t="shared" si="0"/>
        <v>14</v>
      </c>
      <c r="P5" s="113">
        <f t="shared" si="0"/>
        <v>14</v>
      </c>
      <c r="Q5" s="113">
        <f t="shared" si="0"/>
        <v>18</v>
      </c>
      <c r="R5" s="113">
        <f t="shared" si="0"/>
        <v>9</v>
      </c>
      <c r="S5" s="113">
        <f t="shared" si="0"/>
        <v>15</v>
      </c>
      <c r="T5" s="113">
        <f t="shared" si="0"/>
        <v>8</v>
      </c>
      <c r="U5" s="113">
        <f t="shared" si="0"/>
        <v>11</v>
      </c>
      <c r="V5" s="113">
        <f t="shared" si="0"/>
        <v>7</v>
      </c>
      <c r="W5" s="113">
        <f t="shared" si="0"/>
        <v>12</v>
      </c>
      <c r="X5" s="229">
        <f t="shared" si="0"/>
        <v>9</v>
      </c>
      <c r="Y5" s="229">
        <f t="shared" si="0"/>
        <v>15</v>
      </c>
      <c r="Z5" s="113">
        <f t="shared" si="0"/>
        <v>111</v>
      </c>
      <c r="AA5" s="113">
        <f t="shared" si="0"/>
        <v>183</v>
      </c>
      <c r="AB5" s="180">
        <f>Z5/AA5</f>
        <v>0.60655737704918034</v>
      </c>
      <c r="AC5" s="200"/>
      <c r="AD5" s="201"/>
      <c r="AE5" s="201"/>
    </row>
    <row r="6" spans="1:31" s="27" customFormat="1" x14ac:dyDescent="0.25">
      <c r="A6" s="204" t="s">
        <v>92</v>
      </c>
      <c r="B6" s="205">
        <v>5</v>
      </c>
      <c r="C6" s="205">
        <v>7</v>
      </c>
      <c r="D6" s="205">
        <v>5</v>
      </c>
      <c r="E6" s="205">
        <v>10</v>
      </c>
      <c r="F6" s="205">
        <v>8</v>
      </c>
      <c r="G6" s="205">
        <v>14</v>
      </c>
      <c r="H6" s="205">
        <v>6</v>
      </c>
      <c r="I6" s="205">
        <v>8</v>
      </c>
      <c r="J6" s="205">
        <v>3</v>
      </c>
      <c r="K6" s="205">
        <v>10</v>
      </c>
      <c r="L6" s="205">
        <v>1</v>
      </c>
      <c r="M6" s="205">
        <v>5</v>
      </c>
      <c r="N6" s="205">
        <v>5</v>
      </c>
      <c r="O6" s="205">
        <v>8</v>
      </c>
      <c r="P6" s="109">
        <v>2</v>
      </c>
      <c r="Q6" s="109">
        <v>5</v>
      </c>
      <c r="R6" s="109">
        <v>4</v>
      </c>
      <c r="S6" s="109">
        <v>9</v>
      </c>
      <c r="T6" s="109">
        <v>2</v>
      </c>
      <c r="U6" s="109">
        <v>3</v>
      </c>
      <c r="V6" s="109">
        <v>1</v>
      </c>
      <c r="W6" s="109">
        <v>5</v>
      </c>
      <c r="X6" s="109">
        <v>1</v>
      </c>
      <c r="Y6" s="109">
        <v>5</v>
      </c>
      <c r="Z6" s="182">
        <f>B6+D6+F6+H6+J6+L6+N6+P6+R6+T6+V6+X6</f>
        <v>43</v>
      </c>
      <c r="AA6" s="109">
        <f>C6+E6+G6+I6+K6+M6+O6+Q6+S6+U6+W6+Y6</f>
        <v>89</v>
      </c>
      <c r="AB6" s="179">
        <f t="shared" ref="AB6:AB20" si="1">Z6/AA6</f>
        <v>0.48314606741573035</v>
      </c>
      <c r="AC6" s="202"/>
      <c r="AD6" s="202"/>
      <c r="AE6" s="203"/>
    </row>
    <row r="7" spans="1:31" s="27" customFormat="1" x14ac:dyDescent="0.25">
      <c r="A7" s="204" t="s">
        <v>95</v>
      </c>
      <c r="B7" s="205">
        <v>0</v>
      </c>
      <c r="C7" s="205">
        <v>0</v>
      </c>
      <c r="D7" s="205">
        <v>0</v>
      </c>
      <c r="E7" s="205">
        <v>0</v>
      </c>
      <c r="F7" s="205">
        <v>0</v>
      </c>
      <c r="G7" s="205">
        <v>0</v>
      </c>
      <c r="H7" s="205">
        <v>0</v>
      </c>
      <c r="I7" s="205">
        <v>0</v>
      </c>
      <c r="J7" s="205">
        <v>0</v>
      </c>
      <c r="K7" s="205">
        <v>0</v>
      </c>
      <c r="L7" s="205">
        <v>0</v>
      </c>
      <c r="M7" s="205">
        <v>1</v>
      </c>
      <c r="N7" s="205">
        <v>0</v>
      </c>
      <c r="O7" s="205">
        <v>0</v>
      </c>
      <c r="P7" s="109">
        <v>3</v>
      </c>
      <c r="Q7" s="109">
        <v>3</v>
      </c>
      <c r="R7" s="109">
        <v>0</v>
      </c>
      <c r="S7" s="109">
        <v>0</v>
      </c>
      <c r="T7" s="109">
        <v>1</v>
      </c>
      <c r="U7" s="109">
        <v>1</v>
      </c>
      <c r="V7" s="109">
        <v>2</v>
      </c>
      <c r="W7" s="109">
        <v>2</v>
      </c>
      <c r="X7" s="109">
        <v>0</v>
      </c>
      <c r="Y7" s="109">
        <v>1</v>
      </c>
      <c r="Z7" s="109">
        <f t="shared" ref="Z7:Z9" si="2">B7+D7+F7+H7+J7+L7+N7+P7+R7+T7+V7+X7</f>
        <v>6</v>
      </c>
      <c r="AA7" s="109">
        <f t="shared" ref="AA7:AA9" si="3">C7+E7+G7+I7+K7+M7+O7+Q7+S7+U7+W7+Y7</f>
        <v>8</v>
      </c>
      <c r="AB7" s="179">
        <f t="shared" si="1"/>
        <v>0.75</v>
      </c>
      <c r="AC7" s="202"/>
      <c r="AD7" s="203"/>
      <c r="AE7" s="203"/>
    </row>
    <row r="8" spans="1:31" s="27" customFormat="1" x14ac:dyDescent="0.25">
      <c r="A8" s="206" t="s">
        <v>94</v>
      </c>
      <c r="B8" s="207">
        <v>4</v>
      </c>
      <c r="C8" s="207">
        <v>4</v>
      </c>
      <c r="D8" s="207">
        <v>2</v>
      </c>
      <c r="E8" s="207">
        <v>3</v>
      </c>
      <c r="F8" s="207">
        <v>1</v>
      </c>
      <c r="G8" s="207">
        <v>1</v>
      </c>
      <c r="H8" s="207">
        <v>4</v>
      </c>
      <c r="I8" s="207">
        <v>5</v>
      </c>
      <c r="J8" s="207">
        <v>1</v>
      </c>
      <c r="K8" s="207">
        <v>4</v>
      </c>
      <c r="L8" s="207">
        <v>0</v>
      </c>
      <c r="M8" s="207">
        <v>0</v>
      </c>
      <c r="N8" s="207">
        <v>3</v>
      </c>
      <c r="O8" s="207">
        <v>3</v>
      </c>
      <c r="P8" s="109">
        <v>2</v>
      </c>
      <c r="Q8" s="109">
        <v>2</v>
      </c>
      <c r="R8" s="109">
        <v>3</v>
      </c>
      <c r="S8" s="109">
        <v>3</v>
      </c>
      <c r="T8" s="109">
        <v>0</v>
      </c>
      <c r="U8" s="109">
        <v>1</v>
      </c>
      <c r="V8" s="109">
        <v>3</v>
      </c>
      <c r="W8" s="109">
        <v>4</v>
      </c>
      <c r="X8" s="109">
        <v>1</v>
      </c>
      <c r="Y8" s="109">
        <v>1</v>
      </c>
      <c r="Z8" s="109">
        <f t="shared" si="2"/>
        <v>24</v>
      </c>
      <c r="AA8" s="109">
        <f t="shared" si="3"/>
        <v>31</v>
      </c>
      <c r="AB8" s="179">
        <f t="shared" si="1"/>
        <v>0.77419354838709675</v>
      </c>
      <c r="AC8" s="202"/>
      <c r="AD8" s="203"/>
      <c r="AE8" s="203"/>
    </row>
    <row r="9" spans="1:31" s="27" customFormat="1" ht="15.75" thickBot="1" x14ac:dyDescent="0.3">
      <c r="A9" s="204" t="s">
        <v>93</v>
      </c>
      <c r="B9" s="205">
        <v>2</v>
      </c>
      <c r="C9" s="205">
        <v>5</v>
      </c>
      <c r="D9" s="205">
        <v>2</v>
      </c>
      <c r="E9" s="205">
        <v>2</v>
      </c>
      <c r="F9" s="205">
        <v>4</v>
      </c>
      <c r="G9" s="205">
        <v>6</v>
      </c>
      <c r="H9" s="205">
        <v>3</v>
      </c>
      <c r="I9" s="205">
        <v>5</v>
      </c>
      <c r="J9" s="205">
        <v>1</v>
      </c>
      <c r="K9" s="205">
        <v>3</v>
      </c>
      <c r="L9" s="205">
        <v>2</v>
      </c>
      <c r="M9" s="205">
        <v>5</v>
      </c>
      <c r="N9" s="205">
        <v>2</v>
      </c>
      <c r="O9" s="205">
        <v>3</v>
      </c>
      <c r="P9" s="109">
        <v>7</v>
      </c>
      <c r="Q9" s="109">
        <v>8</v>
      </c>
      <c r="R9" s="109">
        <v>2</v>
      </c>
      <c r="S9" s="109">
        <v>3</v>
      </c>
      <c r="T9" s="109">
        <v>5</v>
      </c>
      <c r="U9" s="109">
        <v>6</v>
      </c>
      <c r="V9" s="109">
        <v>1</v>
      </c>
      <c r="W9" s="109">
        <v>1</v>
      </c>
      <c r="X9" s="109">
        <v>7</v>
      </c>
      <c r="Y9" s="109">
        <v>8</v>
      </c>
      <c r="Z9" s="109">
        <f t="shared" si="2"/>
        <v>38</v>
      </c>
      <c r="AA9" s="109">
        <f t="shared" si="3"/>
        <v>55</v>
      </c>
      <c r="AB9" s="179">
        <f t="shared" si="1"/>
        <v>0.69090909090909092</v>
      </c>
      <c r="AC9" s="202"/>
      <c r="AD9" s="203"/>
      <c r="AE9" s="203"/>
    </row>
    <row r="10" spans="1:31" s="27" customFormat="1" ht="16.5" thickBot="1" x14ac:dyDescent="0.3">
      <c r="A10" s="208" t="s">
        <v>96</v>
      </c>
      <c r="B10" s="113">
        <f>SUM(B11:B14)</f>
        <v>7</v>
      </c>
      <c r="C10" s="113">
        <f t="shared" ref="C10:AA10" si="4">SUM(C11:C14)</f>
        <v>12</v>
      </c>
      <c r="D10" s="113">
        <f t="shared" si="4"/>
        <v>14</v>
      </c>
      <c r="E10" s="113">
        <f t="shared" si="4"/>
        <v>22</v>
      </c>
      <c r="F10" s="113">
        <f t="shared" si="4"/>
        <v>11</v>
      </c>
      <c r="G10" s="113">
        <f t="shared" si="4"/>
        <v>12</v>
      </c>
      <c r="H10" s="113">
        <f t="shared" si="4"/>
        <v>4</v>
      </c>
      <c r="I10" s="113">
        <f t="shared" si="4"/>
        <v>5</v>
      </c>
      <c r="J10" s="113">
        <f t="shared" si="4"/>
        <v>6</v>
      </c>
      <c r="K10" s="113">
        <f t="shared" si="4"/>
        <v>8</v>
      </c>
      <c r="L10" s="113">
        <f t="shared" si="4"/>
        <v>4</v>
      </c>
      <c r="M10" s="113">
        <f t="shared" si="4"/>
        <v>7</v>
      </c>
      <c r="N10" s="113">
        <f t="shared" si="4"/>
        <v>7</v>
      </c>
      <c r="O10" s="113">
        <f t="shared" si="4"/>
        <v>8</v>
      </c>
      <c r="P10" s="113">
        <f t="shared" si="4"/>
        <v>13</v>
      </c>
      <c r="Q10" s="113">
        <f t="shared" si="4"/>
        <v>14</v>
      </c>
      <c r="R10" s="113">
        <f t="shared" si="4"/>
        <v>4</v>
      </c>
      <c r="S10" s="113">
        <f t="shared" si="4"/>
        <v>4</v>
      </c>
      <c r="T10" s="113">
        <f t="shared" si="4"/>
        <v>7</v>
      </c>
      <c r="U10" s="113">
        <f t="shared" si="4"/>
        <v>9</v>
      </c>
      <c r="V10" s="113">
        <f t="shared" si="4"/>
        <v>5</v>
      </c>
      <c r="W10" s="113">
        <f t="shared" si="4"/>
        <v>6</v>
      </c>
      <c r="X10" s="229">
        <f t="shared" si="4"/>
        <v>8</v>
      </c>
      <c r="Y10" s="229">
        <f t="shared" si="4"/>
        <v>9</v>
      </c>
      <c r="Z10" s="113">
        <f t="shared" si="4"/>
        <v>90</v>
      </c>
      <c r="AA10" s="113">
        <f t="shared" si="4"/>
        <v>116</v>
      </c>
      <c r="AB10" s="180">
        <f t="shared" si="1"/>
        <v>0.77586206896551724</v>
      </c>
      <c r="AC10" s="202"/>
      <c r="AD10" s="203"/>
      <c r="AE10" s="203"/>
    </row>
    <row r="11" spans="1:31" s="27" customFormat="1" x14ac:dyDescent="0.25">
      <c r="A11" s="204" t="s">
        <v>98</v>
      </c>
      <c r="B11" s="205">
        <v>0</v>
      </c>
      <c r="C11" s="205">
        <v>1</v>
      </c>
      <c r="D11" s="205">
        <v>2</v>
      </c>
      <c r="E11" s="205">
        <v>4</v>
      </c>
      <c r="F11" s="205">
        <v>1</v>
      </c>
      <c r="G11" s="205">
        <v>2</v>
      </c>
      <c r="H11" s="205">
        <v>2</v>
      </c>
      <c r="I11" s="205">
        <v>2</v>
      </c>
      <c r="J11" s="205">
        <v>1</v>
      </c>
      <c r="K11" s="205">
        <v>1</v>
      </c>
      <c r="L11" s="205">
        <v>0</v>
      </c>
      <c r="M11" s="205">
        <v>1</v>
      </c>
      <c r="N11" s="205">
        <v>1</v>
      </c>
      <c r="O11" s="205">
        <v>1</v>
      </c>
      <c r="P11" s="109">
        <v>3</v>
      </c>
      <c r="Q11" s="109">
        <v>3</v>
      </c>
      <c r="R11" s="109">
        <v>1</v>
      </c>
      <c r="S11" s="109">
        <v>1</v>
      </c>
      <c r="T11" s="109">
        <v>2</v>
      </c>
      <c r="U11" s="109">
        <v>2</v>
      </c>
      <c r="V11" s="109">
        <v>0</v>
      </c>
      <c r="W11" s="109">
        <v>0</v>
      </c>
      <c r="X11" s="109">
        <v>4</v>
      </c>
      <c r="Y11" s="109">
        <v>5</v>
      </c>
      <c r="Z11" s="109">
        <f>B11+D11+F11+H11+J11+L11+N11+P11+R11+T11+V11+X11</f>
        <v>17</v>
      </c>
      <c r="AA11" s="109">
        <f>C11+E11+G11+I11+K11+M11+O11+Q11+S11+U11+W11+Y11</f>
        <v>23</v>
      </c>
      <c r="AB11" s="179">
        <f t="shared" si="1"/>
        <v>0.73913043478260865</v>
      </c>
      <c r="AC11" s="202"/>
      <c r="AD11" s="203"/>
      <c r="AE11" s="203"/>
    </row>
    <row r="12" spans="1:31" s="27" customFormat="1" x14ac:dyDescent="0.25">
      <c r="A12" s="204" t="s">
        <v>97</v>
      </c>
      <c r="B12" s="205">
        <v>7</v>
      </c>
      <c r="C12" s="205">
        <v>8</v>
      </c>
      <c r="D12" s="205">
        <v>5</v>
      </c>
      <c r="E12" s="205">
        <v>10</v>
      </c>
      <c r="F12" s="205">
        <v>5</v>
      </c>
      <c r="G12" s="205">
        <v>5</v>
      </c>
      <c r="H12" s="205">
        <v>2</v>
      </c>
      <c r="I12" s="205">
        <v>3</v>
      </c>
      <c r="J12" s="205">
        <v>3</v>
      </c>
      <c r="K12" s="205">
        <v>5</v>
      </c>
      <c r="L12" s="205">
        <v>3</v>
      </c>
      <c r="M12" s="205">
        <v>5</v>
      </c>
      <c r="N12" s="205">
        <v>5</v>
      </c>
      <c r="O12" s="205">
        <v>6</v>
      </c>
      <c r="P12" s="109">
        <v>5</v>
      </c>
      <c r="Q12" s="109">
        <v>5</v>
      </c>
      <c r="R12" s="109">
        <v>3</v>
      </c>
      <c r="S12" s="109">
        <v>3</v>
      </c>
      <c r="T12" s="109">
        <v>5</v>
      </c>
      <c r="U12" s="109">
        <v>7</v>
      </c>
      <c r="V12" s="109">
        <v>4</v>
      </c>
      <c r="W12" s="109">
        <v>5</v>
      </c>
      <c r="X12" s="109">
        <v>4</v>
      </c>
      <c r="Y12" s="109">
        <v>4</v>
      </c>
      <c r="Z12" s="109">
        <f t="shared" ref="Z12:Z14" si="5">B12+D12+F12+H12+J12+L12+N12+P12+R12+T12+V12+X12</f>
        <v>51</v>
      </c>
      <c r="AA12" s="109">
        <f t="shared" ref="AA12:AA14" si="6">C12+E12+G12+I12+K12+M12+O12+Q12+S12+U12+W12+Y12</f>
        <v>66</v>
      </c>
      <c r="AB12" s="179">
        <f t="shared" si="1"/>
        <v>0.77272727272727271</v>
      </c>
      <c r="AC12" s="202"/>
      <c r="AD12" s="203"/>
      <c r="AE12" s="203"/>
    </row>
    <row r="13" spans="1:31" s="27" customFormat="1" ht="15" customHeight="1" x14ac:dyDescent="0.25">
      <c r="A13" s="204" t="s">
        <v>99</v>
      </c>
      <c r="B13" s="205">
        <v>0</v>
      </c>
      <c r="C13" s="205">
        <v>2</v>
      </c>
      <c r="D13" s="205">
        <v>3</v>
      </c>
      <c r="E13" s="205">
        <v>3</v>
      </c>
      <c r="F13" s="205">
        <v>3</v>
      </c>
      <c r="G13" s="205">
        <v>3</v>
      </c>
      <c r="H13" s="205">
        <v>0</v>
      </c>
      <c r="I13" s="205">
        <v>0</v>
      </c>
      <c r="J13" s="205">
        <v>0</v>
      </c>
      <c r="K13" s="205">
        <v>0</v>
      </c>
      <c r="L13" s="205">
        <v>1</v>
      </c>
      <c r="M13" s="205">
        <v>1</v>
      </c>
      <c r="N13" s="205">
        <v>1</v>
      </c>
      <c r="O13" s="205">
        <v>1</v>
      </c>
      <c r="P13" s="109">
        <v>2</v>
      </c>
      <c r="Q13" s="109">
        <v>2</v>
      </c>
      <c r="R13" s="109">
        <v>0</v>
      </c>
      <c r="S13" s="109">
        <v>0</v>
      </c>
      <c r="T13" s="109">
        <v>0</v>
      </c>
      <c r="U13" s="109">
        <v>0</v>
      </c>
      <c r="V13" s="109">
        <v>1</v>
      </c>
      <c r="W13" s="109">
        <v>1</v>
      </c>
      <c r="X13" s="109">
        <v>0</v>
      </c>
      <c r="Y13" s="109">
        <v>0</v>
      </c>
      <c r="Z13" s="109">
        <f t="shared" si="5"/>
        <v>11</v>
      </c>
      <c r="AA13" s="109">
        <f t="shared" si="6"/>
        <v>13</v>
      </c>
      <c r="AB13" s="179">
        <f t="shared" si="1"/>
        <v>0.84615384615384615</v>
      </c>
      <c r="AC13" s="202"/>
      <c r="AD13" s="203"/>
      <c r="AE13" s="203"/>
    </row>
    <row r="14" spans="1:31" s="27" customFormat="1" ht="15.75" thickBot="1" x14ac:dyDescent="0.3">
      <c r="A14" s="204" t="s">
        <v>100</v>
      </c>
      <c r="B14" s="205">
        <v>0</v>
      </c>
      <c r="C14" s="205">
        <v>1</v>
      </c>
      <c r="D14" s="205">
        <v>4</v>
      </c>
      <c r="E14" s="205">
        <v>5</v>
      </c>
      <c r="F14" s="205">
        <v>2</v>
      </c>
      <c r="G14" s="205">
        <v>2</v>
      </c>
      <c r="H14" s="205">
        <v>0</v>
      </c>
      <c r="I14" s="205">
        <v>0</v>
      </c>
      <c r="J14" s="205">
        <v>2</v>
      </c>
      <c r="K14" s="205">
        <v>2</v>
      </c>
      <c r="L14" s="205">
        <v>0</v>
      </c>
      <c r="M14" s="205">
        <v>0</v>
      </c>
      <c r="N14" s="205">
        <v>0</v>
      </c>
      <c r="O14" s="205">
        <v>0</v>
      </c>
      <c r="P14" s="109">
        <v>3</v>
      </c>
      <c r="Q14" s="109">
        <v>4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f t="shared" si="5"/>
        <v>11</v>
      </c>
      <c r="AA14" s="109">
        <f t="shared" si="6"/>
        <v>14</v>
      </c>
      <c r="AB14" s="179">
        <f t="shared" si="1"/>
        <v>0.7857142857142857</v>
      </c>
      <c r="AC14" s="202"/>
      <c r="AD14" s="203"/>
      <c r="AE14" s="203"/>
    </row>
    <row r="15" spans="1:31" s="27" customFormat="1" ht="16.5" thickBot="1" x14ac:dyDescent="0.3">
      <c r="A15" s="208" t="s">
        <v>101</v>
      </c>
      <c r="B15" s="113">
        <f>SUM(B16:B19)</f>
        <v>8</v>
      </c>
      <c r="C15" s="113">
        <f t="shared" ref="C15:AA15" si="7">SUM(C16:C19)</f>
        <v>9</v>
      </c>
      <c r="D15" s="113">
        <f t="shared" si="7"/>
        <v>5</v>
      </c>
      <c r="E15" s="113">
        <f t="shared" si="7"/>
        <v>7</v>
      </c>
      <c r="F15" s="113">
        <f t="shared" si="7"/>
        <v>5</v>
      </c>
      <c r="G15" s="113">
        <f t="shared" si="7"/>
        <v>6</v>
      </c>
      <c r="H15" s="113">
        <f t="shared" si="7"/>
        <v>4</v>
      </c>
      <c r="I15" s="113">
        <f t="shared" si="7"/>
        <v>5</v>
      </c>
      <c r="J15" s="113">
        <f t="shared" si="7"/>
        <v>3</v>
      </c>
      <c r="K15" s="113">
        <f t="shared" si="7"/>
        <v>5</v>
      </c>
      <c r="L15" s="113">
        <f t="shared" si="7"/>
        <v>2</v>
      </c>
      <c r="M15" s="113">
        <f t="shared" si="7"/>
        <v>2</v>
      </c>
      <c r="N15" s="113">
        <f t="shared" si="7"/>
        <v>4</v>
      </c>
      <c r="O15" s="113">
        <f t="shared" si="7"/>
        <v>5</v>
      </c>
      <c r="P15" s="113">
        <f t="shared" si="7"/>
        <v>6</v>
      </c>
      <c r="Q15" s="113">
        <f t="shared" si="7"/>
        <v>6</v>
      </c>
      <c r="R15" s="113">
        <f t="shared" si="7"/>
        <v>5</v>
      </c>
      <c r="S15" s="113">
        <f t="shared" si="7"/>
        <v>5</v>
      </c>
      <c r="T15" s="113">
        <f t="shared" si="7"/>
        <v>8</v>
      </c>
      <c r="U15" s="113">
        <f t="shared" si="7"/>
        <v>8</v>
      </c>
      <c r="V15" s="113">
        <f t="shared" si="7"/>
        <v>4</v>
      </c>
      <c r="W15" s="113">
        <f t="shared" si="7"/>
        <v>6</v>
      </c>
      <c r="X15" s="229">
        <f t="shared" si="7"/>
        <v>3</v>
      </c>
      <c r="Y15" s="229">
        <f t="shared" si="7"/>
        <v>4</v>
      </c>
      <c r="Z15" s="113">
        <f t="shared" si="7"/>
        <v>57</v>
      </c>
      <c r="AA15" s="113">
        <f t="shared" si="7"/>
        <v>68</v>
      </c>
      <c r="AB15" s="180">
        <f t="shared" si="1"/>
        <v>0.83823529411764708</v>
      </c>
      <c r="AC15" s="202"/>
      <c r="AD15" s="203"/>
      <c r="AE15" s="203"/>
    </row>
    <row r="16" spans="1:31" s="27" customFormat="1" x14ac:dyDescent="0.25">
      <c r="A16" s="204" t="s">
        <v>102</v>
      </c>
      <c r="B16" s="205">
        <v>7</v>
      </c>
      <c r="C16" s="205">
        <v>8</v>
      </c>
      <c r="D16" s="205">
        <v>5</v>
      </c>
      <c r="E16" s="205">
        <v>7</v>
      </c>
      <c r="F16" s="205">
        <v>5</v>
      </c>
      <c r="G16" s="205">
        <v>6</v>
      </c>
      <c r="H16" s="205">
        <v>2</v>
      </c>
      <c r="I16" s="205">
        <v>2</v>
      </c>
      <c r="J16" s="205">
        <v>3</v>
      </c>
      <c r="K16" s="205">
        <v>5</v>
      </c>
      <c r="L16" s="205">
        <v>1</v>
      </c>
      <c r="M16" s="205">
        <v>1</v>
      </c>
      <c r="N16" s="205">
        <v>4</v>
      </c>
      <c r="O16" s="205">
        <v>4</v>
      </c>
      <c r="P16" s="109">
        <v>5</v>
      </c>
      <c r="Q16" s="109">
        <v>5</v>
      </c>
      <c r="R16" s="109">
        <v>4</v>
      </c>
      <c r="S16" s="109">
        <v>4</v>
      </c>
      <c r="T16" s="109">
        <v>8</v>
      </c>
      <c r="U16" s="109">
        <v>8</v>
      </c>
      <c r="V16" s="109">
        <v>3</v>
      </c>
      <c r="W16" s="109">
        <v>5</v>
      </c>
      <c r="X16" s="109">
        <v>3</v>
      </c>
      <c r="Y16" s="109">
        <v>4</v>
      </c>
      <c r="Z16" s="109">
        <f>B16+D16+F16+H16+J16+L16+N16+P16+R16+T16+V16+X16</f>
        <v>50</v>
      </c>
      <c r="AA16" s="109">
        <f>C16+E16+G16+I16+K16+M16+O16+Q16+S16+U16+W16+Y16</f>
        <v>59</v>
      </c>
      <c r="AB16" s="179">
        <f t="shared" si="1"/>
        <v>0.84745762711864403</v>
      </c>
      <c r="AC16" s="202"/>
      <c r="AD16" s="203"/>
      <c r="AE16" s="203"/>
    </row>
    <row r="17" spans="1:31" s="27" customFormat="1" x14ac:dyDescent="0.25">
      <c r="A17" s="204" t="s">
        <v>103</v>
      </c>
      <c r="B17" s="205">
        <v>0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1</v>
      </c>
      <c r="I17" s="205">
        <v>2</v>
      </c>
      <c r="J17" s="205">
        <v>0</v>
      </c>
      <c r="K17" s="205">
        <v>0</v>
      </c>
      <c r="L17" s="205">
        <v>1</v>
      </c>
      <c r="M17" s="205">
        <v>1</v>
      </c>
      <c r="N17" s="205">
        <v>0</v>
      </c>
      <c r="O17" s="205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1</v>
      </c>
      <c r="W17" s="109">
        <v>1</v>
      </c>
      <c r="X17" s="109">
        <v>0</v>
      </c>
      <c r="Y17" s="109">
        <v>0</v>
      </c>
      <c r="Z17" s="109">
        <f t="shared" ref="Z17:Z19" si="8">B17+D17+F17+H17+J17+L17+N17+P17+R17+T17+V17+X17</f>
        <v>3</v>
      </c>
      <c r="AA17" s="109">
        <f t="shared" ref="AA17:AA19" si="9">C17+E17+G17+I17+K17+M17+O17+Q17+S17+U17+W17+Y17</f>
        <v>4</v>
      </c>
      <c r="AB17" s="179">
        <f t="shared" si="1"/>
        <v>0.75</v>
      </c>
      <c r="AC17" s="202"/>
      <c r="AD17" s="203"/>
      <c r="AE17" s="203"/>
    </row>
    <row r="18" spans="1:31" s="27" customFormat="1" x14ac:dyDescent="0.25">
      <c r="A18" s="204" t="s">
        <v>104</v>
      </c>
      <c r="B18" s="205">
        <v>1</v>
      </c>
      <c r="C18" s="205">
        <v>1</v>
      </c>
      <c r="D18" s="205">
        <v>0</v>
      </c>
      <c r="E18" s="205">
        <v>0</v>
      </c>
      <c r="F18" s="205">
        <v>0</v>
      </c>
      <c r="G18" s="205">
        <v>0</v>
      </c>
      <c r="H18" s="205">
        <v>1</v>
      </c>
      <c r="I18" s="205">
        <v>1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1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f t="shared" si="8"/>
        <v>2</v>
      </c>
      <c r="AA18" s="109">
        <f t="shared" si="9"/>
        <v>3</v>
      </c>
      <c r="AB18" s="179">
        <f t="shared" si="1"/>
        <v>0.66666666666666663</v>
      </c>
      <c r="AC18" s="202"/>
      <c r="AD18" s="203"/>
      <c r="AE18" s="203"/>
    </row>
    <row r="19" spans="1:31" s="27" customFormat="1" ht="15.75" thickBot="1" x14ac:dyDescent="0.3">
      <c r="A19" s="204" t="s">
        <v>105</v>
      </c>
      <c r="B19" s="205">
        <v>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109">
        <v>1</v>
      </c>
      <c r="Q19" s="109">
        <v>1</v>
      </c>
      <c r="R19" s="109">
        <v>1</v>
      </c>
      <c r="S19" s="109">
        <v>1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f t="shared" si="8"/>
        <v>2</v>
      </c>
      <c r="AA19" s="109">
        <f t="shared" si="9"/>
        <v>2</v>
      </c>
      <c r="AB19" s="179">
        <f t="shared" si="1"/>
        <v>1</v>
      </c>
      <c r="AC19" s="202"/>
      <c r="AD19" s="203"/>
      <c r="AE19" s="203"/>
    </row>
    <row r="20" spans="1:31" s="89" customFormat="1" ht="15.75" thickBot="1" x14ac:dyDescent="0.3">
      <c r="A20" s="209" t="s">
        <v>158</v>
      </c>
      <c r="B20" s="118">
        <f>B15+B10+B5</f>
        <v>26</v>
      </c>
      <c r="C20" s="118">
        <f t="shared" ref="C20:AA20" si="10">C15+C10+C5</f>
        <v>37</v>
      </c>
      <c r="D20" s="118">
        <f t="shared" si="10"/>
        <v>28</v>
      </c>
      <c r="E20" s="118">
        <f t="shared" si="10"/>
        <v>44</v>
      </c>
      <c r="F20" s="118">
        <f t="shared" si="10"/>
        <v>29</v>
      </c>
      <c r="G20" s="118">
        <f t="shared" si="10"/>
        <v>39</v>
      </c>
      <c r="H20" s="118">
        <f t="shared" si="10"/>
        <v>21</v>
      </c>
      <c r="I20" s="118">
        <f t="shared" si="10"/>
        <v>28</v>
      </c>
      <c r="J20" s="118">
        <f t="shared" si="10"/>
        <v>14</v>
      </c>
      <c r="K20" s="118">
        <f t="shared" si="10"/>
        <v>30</v>
      </c>
      <c r="L20" s="118">
        <f t="shared" si="10"/>
        <v>9</v>
      </c>
      <c r="M20" s="118">
        <f t="shared" si="10"/>
        <v>20</v>
      </c>
      <c r="N20" s="118">
        <f t="shared" si="10"/>
        <v>21</v>
      </c>
      <c r="O20" s="118">
        <f t="shared" si="10"/>
        <v>27</v>
      </c>
      <c r="P20" s="118">
        <f t="shared" si="10"/>
        <v>33</v>
      </c>
      <c r="Q20" s="118">
        <f t="shared" si="10"/>
        <v>38</v>
      </c>
      <c r="R20" s="118">
        <f t="shared" si="10"/>
        <v>18</v>
      </c>
      <c r="S20" s="118">
        <f t="shared" si="10"/>
        <v>24</v>
      </c>
      <c r="T20" s="118">
        <f t="shared" si="10"/>
        <v>23</v>
      </c>
      <c r="U20" s="118">
        <f t="shared" si="10"/>
        <v>28</v>
      </c>
      <c r="V20" s="118">
        <f t="shared" si="10"/>
        <v>16</v>
      </c>
      <c r="W20" s="118">
        <f t="shared" si="10"/>
        <v>24</v>
      </c>
      <c r="X20" s="118">
        <f t="shared" si="10"/>
        <v>20</v>
      </c>
      <c r="Y20" s="118">
        <f t="shared" si="10"/>
        <v>28</v>
      </c>
      <c r="Z20" s="118">
        <f t="shared" si="10"/>
        <v>258</v>
      </c>
      <c r="AA20" s="118">
        <f t="shared" si="10"/>
        <v>367</v>
      </c>
      <c r="AB20" s="199">
        <f t="shared" si="1"/>
        <v>0.70299727520435973</v>
      </c>
      <c r="AC20" s="200"/>
      <c r="AD20" s="201"/>
      <c r="AE20" s="201"/>
    </row>
    <row r="21" spans="1:31" x14ac:dyDescent="0.2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116"/>
      <c r="AA21" s="116"/>
      <c r="AB21" s="116"/>
      <c r="AC21" s="116"/>
      <c r="AD21" s="117"/>
      <c r="AE21" s="117"/>
    </row>
    <row r="22" spans="1:31" x14ac:dyDescent="0.2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Z22" s="116"/>
      <c r="AA22" s="116"/>
      <c r="AB22" s="116"/>
      <c r="AC22" s="116"/>
      <c r="AD22" s="117"/>
      <c r="AE22" s="117"/>
    </row>
    <row r="23" spans="1:31" x14ac:dyDescent="0.25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Z23" s="116"/>
      <c r="AA23" s="116"/>
      <c r="AB23" s="116"/>
      <c r="AC23" s="116"/>
      <c r="AD23" s="117"/>
      <c r="AE23" s="117"/>
    </row>
    <row r="24" spans="1:31" x14ac:dyDescent="0.2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Z24" s="116"/>
      <c r="AA24" s="116"/>
      <c r="AB24" s="116"/>
      <c r="AC24" s="116"/>
      <c r="AD24" s="117"/>
      <c r="AE24" s="117"/>
    </row>
    <row r="25" spans="1:31" x14ac:dyDescent="0.2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Z25" s="116"/>
      <c r="AA25" s="116"/>
      <c r="AB25" s="116"/>
      <c r="AC25" s="116"/>
      <c r="AD25" s="117"/>
      <c r="AE25" s="117"/>
    </row>
    <row r="26" spans="1:3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Z26" s="115"/>
      <c r="AA26" s="115"/>
      <c r="AB26" s="115"/>
      <c r="AC26" s="115"/>
    </row>
    <row r="27" spans="1:3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Z27" s="115"/>
      <c r="AA27" s="115"/>
      <c r="AB27" s="115"/>
      <c r="AC27" s="115"/>
    </row>
  </sheetData>
  <mergeCells count="12">
    <mergeCell ref="Z3:AA3"/>
    <mergeCell ref="AB3:AB4"/>
    <mergeCell ref="A1:J1"/>
    <mergeCell ref="J3:K3"/>
    <mergeCell ref="A3:A4"/>
    <mergeCell ref="B3:C3"/>
    <mergeCell ref="D3:E3"/>
    <mergeCell ref="F3:G3"/>
    <mergeCell ref="H3:I3"/>
    <mergeCell ref="L3:M3"/>
    <mergeCell ref="N3:O3"/>
    <mergeCell ref="P3:Q3"/>
  </mergeCells>
  <pageMargins left="0" right="0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39997558519241921"/>
  </sheetPr>
  <dimension ref="A1:AB22"/>
  <sheetViews>
    <sheetView workbookViewId="0"/>
  </sheetViews>
  <sheetFormatPr baseColWidth="10" defaultRowHeight="15" x14ac:dyDescent="0.25"/>
  <cols>
    <col min="1" max="1" width="34.5703125" customWidth="1"/>
    <col min="2" max="12" width="6.7109375" customWidth="1"/>
    <col min="13" max="15" width="7.85546875" customWidth="1"/>
    <col min="16" max="18" width="7.7109375" customWidth="1"/>
    <col min="19" max="25" width="9.42578125" customWidth="1"/>
    <col min="26" max="26" width="8.140625" customWidth="1"/>
    <col min="27" max="27" width="10.28515625" customWidth="1"/>
    <col min="29" max="29" width="2.7109375" customWidth="1"/>
  </cols>
  <sheetData>
    <row r="1" spans="1:28" ht="15.75" x14ac:dyDescent="0.25">
      <c r="A1" s="76" t="s">
        <v>142</v>
      </c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8" ht="15.75" thickBot="1" x14ac:dyDescent="0.3">
      <c r="A2" s="133" t="s">
        <v>162</v>
      </c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8" x14ac:dyDescent="0.25">
      <c r="A3" s="315" t="s">
        <v>159</v>
      </c>
      <c r="B3" s="317" t="s">
        <v>143</v>
      </c>
      <c r="C3" s="317"/>
      <c r="D3" s="317" t="s">
        <v>144</v>
      </c>
      <c r="E3" s="317"/>
      <c r="F3" s="317" t="s">
        <v>145</v>
      </c>
      <c r="G3" s="317"/>
      <c r="H3" s="317" t="s">
        <v>146</v>
      </c>
      <c r="I3" s="317"/>
      <c r="J3" s="317" t="s">
        <v>147</v>
      </c>
      <c r="K3" s="318"/>
      <c r="L3" s="317" t="s">
        <v>164</v>
      </c>
      <c r="M3" s="318"/>
      <c r="N3" s="317" t="s">
        <v>166</v>
      </c>
      <c r="O3" s="318"/>
      <c r="P3" s="307" t="s">
        <v>192</v>
      </c>
      <c r="Q3" s="305"/>
      <c r="R3" s="159" t="s">
        <v>193</v>
      </c>
      <c r="S3" s="160"/>
      <c r="T3" s="159" t="s">
        <v>196</v>
      </c>
      <c r="U3" s="160"/>
      <c r="V3" s="159" t="s">
        <v>197</v>
      </c>
      <c r="W3" s="160"/>
      <c r="X3" s="159" t="s">
        <v>198</v>
      </c>
      <c r="Y3" s="160"/>
      <c r="Z3" s="300" t="s">
        <v>148</v>
      </c>
      <c r="AA3" s="301"/>
      <c r="AB3" s="296" t="s">
        <v>90</v>
      </c>
    </row>
    <row r="4" spans="1:28" ht="15.75" thickBot="1" x14ac:dyDescent="0.3">
      <c r="A4" s="316"/>
      <c r="B4" s="86" t="s">
        <v>106</v>
      </c>
      <c r="C4" s="86" t="s">
        <v>107</v>
      </c>
      <c r="D4" s="86" t="s">
        <v>106</v>
      </c>
      <c r="E4" s="86" t="s">
        <v>107</v>
      </c>
      <c r="F4" s="86" t="s">
        <v>106</v>
      </c>
      <c r="G4" s="86" t="s">
        <v>107</v>
      </c>
      <c r="H4" s="86" t="s">
        <v>106</v>
      </c>
      <c r="I4" s="86" t="s">
        <v>107</v>
      </c>
      <c r="J4" s="86" t="s">
        <v>106</v>
      </c>
      <c r="K4" s="87" t="s">
        <v>107</v>
      </c>
      <c r="L4" s="86" t="s">
        <v>106</v>
      </c>
      <c r="M4" s="87" t="s">
        <v>107</v>
      </c>
      <c r="N4" s="86" t="s">
        <v>106</v>
      </c>
      <c r="O4" s="87" t="s">
        <v>107</v>
      </c>
      <c r="P4" s="162" t="s">
        <v>106</v>
      </c>
      <c r="Q4" s="162" t="s">
        <v>107</v>
      </c>
      <c r="R4" s="162" t="s">
        <v>106</v>
      </c>
      <c r="S4" s="162" t="s">
        <v>107</v>
      </c>
      <c r="T4" s="162" t="s">
        <v>106</v>
      </c>
      <c r="U4" s="162" t="s">
        <v>107</v>
      </c>
      <c r="V4" s="162" t="s">
        <v>106</v>
      </c>
      <c r="W4" s="162" t="s">
        <v>107</v>
      </c>
      <c r="X4" s="162" t="s">
        <v>106</v>
      </c>
      <c r="Y4" s="162" t="s">
        <v>107</v>
      </c>
      <c r="Z4" s="83" t="s">
        <v>106</v>
      </c>
      <c r="AA4" s="84" t="s">
        <v>107</v>
      </c>
      <c r="AB4" s="308"/>
    </row>
    <row r="5" spans="1:28" s="1" customFormat="1" ht="13.5" thickBot="1" x14ac:dyDescent="0.25">
      <c r="A5" s="184" t="s">
        <v>161</v>
      </c>
      <c r="B5" s="105">
        <f>SUM(B6:B9)</f>
        <v>35</v>
      </c>
      <c r="C5" s="105">
        <f t="shared" ref="C5:J5" si="0">SUM(C6:C9)</f>
        <v>1740</v>
      </c>
      <c r="D5" s="105">
        <f t="shared" si="0"/>
        <v>46</v>
      </c>
      <c r="E5" s="105">
        <f>SUM(E6:E9)</f>
        <v>1740</v>
      </c>
      <c r="F5" s="105">
        <f t="shared" si="0"/>
        <v>103</v>
      </c>
      <c r="G5" s="105">
        <f>SUM(G6:G9)</f>
        <v>1740</v>
      </c>
      <c r="H5" s="105">
        <f t="shared" si="0"/>
        <v>53</v>
      </c>
      <c r="I5" s="105">
        <f>SUM(I6:I9)</f>
        <v>1740</v>
      </c>
      <c r="J5" s="105">
        <f t="shared" si="0"/>
        <v>66</v>
      </c>
      <c r="K5" s="105">
        <f>SUM(K6:K9)</f>
        <v>1740</v>
      </c>
      <c r="L5" s="105">
        <f>SUM(L6:L9)</f>
        <v>42</v>
      </c>
      <c r="M5" s="105">
        <f>SUM(M6:M9)</f>
        <v>1740</v>
      </c>
      <c r="N5" s="105">
        <f>SUM(N6:N9)</f>
        <v>44</v>
      </c>
      <c r="O5" s="105">
        <f>SUM(O6:O9)</f>
        <v>1740</v>
      </c>
      <c r="P5" s="105">
        <f t="shared" ref="P5:AA5" si="1">SUM(P6:P9)</f>
        <v>8</v>
      </c>
      <c r="Q5" s="105">
        <f t="shared" si="1"/>
        <v>1740</v>
      </c>
      <c r="R5" s="105">
        <f t="shared" si="1"/>
        <v>37</v>
      </c>
      <c r="S5" s="105">
        <f t="shared" si="1"/>
        <v>1740</v>
      </c>
      <c r="T5" s="105">
        <f t="shared" si="1"/>
        <v>40</v>
      </c>
      <c r="U5" s="105">
        <f t="shared" si="1"/>
        <v>1740</v>
      </c>
      <c r="V5" s="105">
        <f t="shared" si="1"/>
        <v>42</v>
      </c>
      <c r="W5" s="105">
        <f t="shared" si="1"/>
        <v>1740</v>
      </c>
      <c r="X5" s="105">
        <f t="shared" si="1"/>
        <v>29</v>
      </c>
      <c r="Y5" s="105">
        <f t="shared" si="1"/>
        <v>1740</v>
      </c>
      <c r="Z5" s="105">
        <f t="shared" si="1"/>
        <v>545</v>
      </c>
      <c r="AA5" s="105">
        <f t="shared" si="1"/>
        <v>1740</v>
      </c>
      <c r="AB5" s="185">
        <f>Z5/AA5</f>
        <v>0.31321839080459768</v>
      </c>
    </row>
    <row r="6" spans="1:28" s="1" customFormat="1" x14ac:dyDescent="0.25">
      <c r="A6" s="186" t="s">
        <v>88</v>
      </c>
      <c r="B6" s="187">
        <v>16</v>
      </c>
      <c r="C6" s="187">
        <v>981</v>
      </c>
      <c r="D6" s="187">
        <v>24</v>
      </c>
      <c r="E6" s="187">
        <v>981</v>
      </c>
      <c r="F6" s="187">
        <v>47</v>
      </c>
      <c r="G6" s="187">
        <v>981</v>
      </c>
      <c r="H6" s="187">
        <v>36</v>
      </c>
      <c r="I6" s="187">
        <v>981</v>
      </c>
      <c r="J6" s="187">
        <v>52</v>
      </c>
      <c r="K6" s="187">
        <v>981</v>
      </c>
      <c r="L6" s="187">
        <v>15</v>
      </c>
      <c r="M6" s="187">
        <v>981</v>
      </c>
      <c r="N6" s="187">
        <v>20</v>
      </c>
      <c r="O6" s="187">
        <v>981</v>
      </c>
      <c r="P6" s="188">
        <v>1</v>
      </c>
      <c r="Q6" s="187">
        <v>981</v>
      </c>
      <c r="R6" s="188">
        <v>14</v>
      </c>
      <c r="S6" s="187">
        <v>981</v>
      </c>
      <c r="T6" s="188">
        <v>12</v>
      </c>
      <c r="U6" s="187">
        <v>981</v>
      </c>
      <c r="V6" s="188">
        <v>17</v>
      </c>
      <c r="W6" s="187">
        <v>981</v>
      </c>
      <c r="X6" s="109">
        <v>17</v>
      </c>
      <c r="Y6" s="230">
        <v>981</v>
      </c>
      <c r="Z6" s="189">
        <f>B6+D6+F6+H6+J6+L6+N6+P6+R6+T6+V6+X6</f>
        <v>271</v>
      </c>
      <c r="AA6" s="198">
        <v>981</v>
      </c>
      <c r="AB6" s="190">
        <f>Z6/AA6</f>
        <v>0.2762487257900102</v>
      </c>
    </row>
    <row r="7" spans="1:28" s="1" customFormat="1" x14ac:dyDescent="0.25">
      <c r="A7" s="186" t="s">
        <v>155</v>
      </c>
      <c r="B7" s="187">
        <v>5</v>
      </c>
      <c r="C7" s="187">
        <v>70</v>
      </c>
      <c r="D7" s="187">
        <v>4</v>
      </c>
      <c r="E7" s="187">
        <v>70</v>
      </c>
      <c r="F7" s="187">
        <v>1</v>
      </c>
      <c r="G7" s="187">
        <v>70</v>
      </c>
      <c r="H7" s="187"/>
      <c r="I7" s="187">
        <v>70</v>
      </c>
      <c r="J7" s="187">
        <v>3</v>
      </c>
      <c r="K7" s="187">
        <v>70</v>
      </c>
      <c r="L7" s="187">
        <v>1</v>
      </c>
      <c r="M7" s="187">
        <v>70</v>
      </c>
      <c r="N7" s="187">
        <v>5</v>
      </c>
      <c r="O7" s="187">
        <v>70</v>
      </c>
      <c r="P7" s="188">
        <v>2</v>
      </c>
      <c r="Q7" s="187">
        <v>70</v>
      </c>
      <c r="R7" s="188">
        <v>7</v>
      </c>
      <c r="S7" s="187">
        <v>70</v>
      </c>
      <c r="T7" s="188">
        <v>10</v>
      </c>
      <c r="U7" s="187">
        <v>70</v>
      </c>
      <c r="V7" s="188">
        <v>12</v>
      </c>
      <c r="W7" s="187">
        <v>70</v>
      </c>
      <c r="X7" s="109">
        <v>4</v>
      </c>
      <c r="Y7" s="230">
        <v>70</v>
      </c>
      <c r="Z7" s="189">
        <f t="shared" ref="Z7:Z9" si="2">B7+D7+F7+H7+J7+L7+N7+P7+R7+T7+V7+X7</f>
        <v>54</v>
      </c>
      <c r="AA7" s="187">
        <v>70</v>
      </c>
      <c r="AB7" s="190">
        <f>Z7/AA7</f>
        <v>0.77142857142857146</v>
      </c>
    </row>
    <row r="8" spans="1:28" s="1" customFormat="1" x14ac:dyDescent="0.25">
      <c r="A8" s="186" t="s">
        <v>156</v>
      </c>
      <c r="B8" s="187">
        <v>5</v>
      </c>
      <c r="C8" s="187">
        <v>350</v>
      </c>
      <c r="D8" s="187">
        <v>9</v>
      </c>
      <c r="E8" s="187">
        <v>350</v>
      </c>
      <c r="F8" s="187">
        <v>6</v>
      </c>
      <c r="G8" s="187">
        <v>350</v>
      </c>
      <c r="H8" s="187">
        <v>14</v>
      </c>
      <c r="I8" s="187">
        <v>350</v>
      </c>
      <c r="J8" s="187">
        <v>6</v>
      </c>
      <c r="K8" s="187">
        <v>350</v>
      </c>
      <c r="L8" s="187">
        <v>9</v>
      </c>
      <c r="M8" s="187">
        <v>350</v>
      </c>
      <c r="N8" s="187">
        <v>11</v>
      </c>
      <c r="O8" s="187">
        <v>350</v>
      </c>
      <c r="P8" s="188">
        <v>1</v>
      </c>
      <c r="Q8" s="187">
        <v>350</v>
      </c>
      <c r="R8" s="188">
        <v>8</v>
      </c>
      <c r="S8" s="187">
        <v>350</v>
      </c>
      <c r="T8" s="188">
        <v>14</v>
      </c>
      <c r="U8" s="187">
        <v>350</v>
      </c>
      <c r="V8" s="188">
        <v>8</v>
      </c>
      <c r="W8" s="187">
        <v>350</v>
      </c>
      <c r="X8" s="109">
        <v>6</v>
      </c>
      <c r="Y8" s="230">
        <v>350</v>
      </c>
      <c r="Z8" s="189">
        <f t="shared" si="2"/>
        <v>97</v>
      </c>
      <c r="AA8" s="187">
        <v>350</v>
      </c>
      <c r="AB8" s="190">
        <f>Z8/AA8</f>
        <v>0.27714285714285714</v>
      </c>
    </row>
    <row r="9" spans="1:28" s="1" customFormat="1" ht="15.75" thickBot="1" x14ac:dyDescent="0.3">
      <c r="A9" s="186" t="s">
        <v>149</v>
      </c>
      <c r="B9" s="187">
        <v>9</v>
      </c>
      <c r="C9" s="187">
        <v>339</v>
      </c>
      <c r="D9" s="187">
        <v>9</v>
      </c>
      <c r="E9" s="187">
        <v>339</v>
      </c>
      <c r="F9" s="187">
        <v>49</v>
      </c>
      <c r="G9" s="187">
        <v>339</v>
      </c>
      <c r="H9" s="187">
        <v>3</v>
      </c>
      <c r="I9" s="187">
        <v>339</v>
      </c>
      <c r="J9" s="187">
        <v>5</v>
      </c>
      <c r="K9" s="187">
        <v>339</v>
      </c>
      <c r="L9" s="187">
        <v>17</v>
      </c>
      <c r="M9" s="187">
        <v>339</v>
      </c>
      <c r="N9" s="187">
        <v>8</v>
      </c>
      <c r="O9" s="187">
        <v>339</v>
      </c>
      <c r="P9" s="188">
        <v>4</v>
      </c>
      <c r="Q9" s="187">
        <v>339</v>
      </c>
      <c r="R9" s="188">
        <v>8</v>
      </c>
      <c r="S9" s="187">
        <v>339</v>
      </c>
      <c r="T9" s="188">
        <v>4</v>
      </c>
      <c r="U9" s="187">
        <v>339</v>
      </c>
      <c r="V9" s="188">
        <v>5</v>
      </c>
      <c r="W9" s="187">
        <v>339</v>
      </c>
      <c r="X9" s="109">
        <v>2</v>
      </c>
      <c r="Y9" s="230">
        <v>339</v>
      </c>
      <c r="Z9" s="189">
        <f t="shared" si="2"/>
        <v>123</v>
      </c>
      <c r="AA9" s="187">
        <v>339</v>
      </c>
      <c r="AB9" s="190">
        <f>Z9/AA9</f>
        <v>0.36283185840707965</v>
      </c>
    </row>
    <row r="10" spans="1:28" s="1" customFormat="1" ht="13.5" thickBot="1" x14ac:dyDescent="0.25">
      <c r="A10" s="99" t="s">
        <v>96</v>
      </c>
      <c r="B10" s="105">
        <f>SUM(B11:B14)</f>
        <v>18</v>
      </c>
      <c r="C10" s="105">
        <f t="shared" ref="C10:J10" si="3">SUM(C11:C14)</f>
        <v>1705</v>
      </c>
      <c r="D10" s="105">
        <f t="shared" si="3"/>
        <v>32</v>
      </c>
      <c r="E10" s="105">
        <f>SUM(E11:E14)</f>
        <v>1705</v>
      </c>
      <c r="F10" s="105">
        <f t="shared" si="3"/>
        <v>27</v>
      </c>
      <c r="G10" s="105">
        <f>SUM(G11:G14)</f>
        <v>1705</v>
      </c>
      <c r="H10" s="105">
        <f t="shared" si="3"/>
        <v>32</v>
      </c>
      <c r="I10" s="105">
        <f>SUM(I11:I14)</f>
        <v>1705</v>
      </c>
      <c r="J10" s="105">
        <f t="shared" si="3"/>
        <v>29</v>
      </c>
      <c r="K10" s="105">
        <f>SUM(K11:K14)</f>
        <v>1705</v>
      </c>
      <c r="L10" s="105">
        <f>SUM(L11:L14)</f>
        <v>26</v>
      </c>
      <c r="M10" s="105">
        <f>SUM(M11:M14)</f>
        <v>1705</v>
      </c>
      <c r="N10" s="105">
        <f>SUM(N11:N14)</f>
        <v>82</v>
      </c>
      <c r="O10" s="105">
        <f>SUM(O11:O14)</f>
        <v>1705</v>
      </c>
      <c r="P10" s="105">
        <f t="shared" ref="P10:AA10" si="4">SUM(P11:P14)</f>
        <v>2</v>
      </c>
      <c r="Q10" s="105">
        <f t="shared" si="4"/>
        <v>1705</v>
      </c>
      <c r="R10" s="105">
        <f t="shared" si="4"/>
        <v>40</v>
      </c>
      <c r="S10" s="105">
        <f t="shared" si="4"/>
        <v>1705</v>
      </c>
      <c r="T10" s="105">
        <f t="shared" si="4"/>
        <v>38</v>
      </c>
      <c r="U10" s="105">
        <f t="shared" si="4"/>
        <v>1705</v>
      </c>
      <c r="V10" s="105">
        <f t="shared" si="4"/>
        <v>57</v>
      </c>
      <c r="W10" s="105">
        <f t="shared" si="4"/>
        <v>1705</v>
      </c>
      <c r="X10" s="105">
        <f t="shared" si="4"/>
        <v>41</v>
      </c>
      <c r="Y10" s="105">
        <f t="shared" si="4"/>
        <v>1705</v>
      </c>
      <c r="Z10" s="105">
        <f t="shared" si="4"/>
        <v>424</v>
      </c>
      <c r="AA10" s="105">
        <f t="shared" si="4"/>
        <v>1705</v>
      </c>
      <c r="AB10" s="185">
        <f t="shared" ref="AB10:AB20" si="5">Z10/AA10</f>
        <v>0.24868035190615836</v>
      </c>
    </row>
    <row r="11" spans="1:28" s="1" customFormat="1" x14ac:dyDescent="0.25">
      <c r="A11" s="186" t="s">
        <v>79</v>
      </c>
      <c r="B11" s="187">
        <v>1</v>
      </c>
      <c r="C11" s="187">
        <v>353</v>
      </c>
      <c r="D11" s="187">
        <v>13</v>
      </c>
      <c r="E11" s="187">
        <v>353</v>
      </c>
      <c r="F11" s="187">
        <v>6</v>
      </c>
      <c r="G11" s="187">
        <v>353</v>
      </c>
      <c r="H11" s="187">
        <v>5</v>
      </c>
      <c r="I11" s="187">
        <v>353</v>
      </c>
      <c r="J11" s="187">
        <v>8</v>
      </c>
      <c r="K11" s="187">
        <v>353</v>
      </c>
      <c r="L11" s="187">
        <v>1</v>
      </c>
      <c r="M11" s="187">
        <v>353</v>
      </c>
      <c r="N11" s="187">
        <v>22</v>
      </c>
      <c r="O11" s="187">
        <v>353</v>
      </c>
      <c r="P11" s="188">
        <v>0</v>
      </c>
      <c r="Q11" s="187">
        <v>353</v>
      </c>
      <c r="R11" s="188">
        <v>9</v>
      </c>
      <c r="S11" s="187">
        <v>353</v>
      </c>
      <c r="T11" s="188">
        <v>18</v>
      </c>
      <c r="U11" s="187">
        <v>353</v>
      </c>
      <c r="V11" s="188">
        <v>3</v>
      </c>
      <c r="W11" s="187">
        <v>353</v>
      </c>
      <c r="X11" s="109">
        <v>2</v>
      </c>
      <c r="Y11" s="230">
        <v>353</v>
      </c>
      <c r="Z11" s="189">
        <f>B11+D11+F11+H11+J11+L11+N11+P11+R11+T11+V11+X11</f>
        <v>88</v>
      </c>
      <c r="AA11" s="187">
        <v>353</v>
      </c>
      <c r="AB11" s="190">
        <f t="shared" si="5"/>
        <v>0.24929178470254956</v>
      </c>
    </row>
    <row r="12" spans="1:28" s="1" customFormat="1" x14ac:dyDescent="0.25">
      <c r="A12" s="186" t="s">
        <v>82</v>
      </c>
      <c r="B12" s="187">
        <v>15</v>
      </c>
      <c r="C12" s="187">
        <v>926</v>
      </c>
      <c r="D12" s="187">
        <v>13</v>
      </c>
      <c r="E12" s="187">
        <v>926</v>
      </c>
      <c r="F12" s="187">
        <v>13</v>
      </c>
      <c r="G12" s="187">
        <v>926</v>
      </c>
      <c r="H12" s="187">
        <v>19</v>
      </c>
      <c r="I12" s="187">
        <v>926</v>
      </c>
      <c r="J12" s="187">
        <v>20</v>
      </c>
      <c r="K12" s="187">
        <v>926</v>
      </c>
      <c r="L12" s="187">
        <v>22</v>
      </c>
      <c r="M12" s="187">
        <v>926</v>
      </c>
      <c r="N12" s="187">
        <v>31</v>
      </c>
      <c r="O12" s="187">
        <v>926</v>
      </c>
      <c r="P12" s="188">
        <v>0</v>
      </c>
      <c r="Q12" s="187">
        <v>926</v>
      </c>
      <c r="R12" s="188">
        <v>28</v>
      </c>
      <c r="S12" s="187">
        <v>926</v>
      </c>
      <c r="T12" s="188">
        <v>20</v>
      </c>
      <c r="U12" s="187">
        <v>926</v>
      </c>
      <c r="V12" s="188">
        <v>46</v>
      </c>
      <c r="W12" s="187">
        <v>926</v>
      </c>
      <c r="X12" s="109">
        <v>23</v>
      </c>
      <c r="Y12" s="230">
        <v>926</v>
      </c>
      <c r="Z12" s="189">
        <f t="shared" ref="Z12:Z14" si="6">B12+D12+F12+H12+J12+L12+N12+P12+R12+T12+V12+X12</f>
        <v>250</v>
      </c>
      <c r="AA12" s="187">
        <v>926</v>
      </c>
      <c r="AB12" s="190">
        <f t="shared" si="5"/>
        <v>0.26997840172786175</v>
      </c>
    </row>
    <row r="13" spans="1:28" s="1" customFormat="1" x14ac:dyDescent="0.25">
      <c r="A13" s="186" t="s">
        <v>150</v>
      </c>
      <c r="B13" s="187">
        <v>1</v>
      </c>
      <c r="C13" s="187">
        <v>207</v>
      </c>
      <c r="D13" s="187">
        <v>6</v>
      </c>
      <c r="E13" s="187">
        <v>207</v>
      </c>
      <c r="F13" s="187">
        <v>4</v>
      </c>
      <c r="G13" s="187">
        <v>207</v>
      </c>
      <c r="H13" s="187">
        <v>7</v>
      </c>
      <c r="I13" s="187">
        <v>207</v>
      </c>
      <c r="J13" s="187">
        <v>1</v>
      </c>
      <c r="K13" s="187">
        <v>207</v>
      </c>
      <c r="L13" s="187">
        <v>2</v>
      </c>
      <c r="M13" s="187">
        <v>207</v>
      </c>
      <c r="N13" s="187">
        <v>4</v>
      </c>
      <c r="O13" s="187">
        <v>207</v>
      </c>
      <c r="P13" s="188">
        <v>1</v>
      </c>
      <c r="Q13" s="187">
        <v>207</v>
      </c>
      <c r="R13" s="188">
        <v>1</v>
      </c>
      <c r="S13" s="187">
        <v>207</v>
      </c>
      <c r="T13" s="188">
        <v>0</v>
      </c>
      <c r="U13" s="187">
        <v>207</v>
      </c>
      <c r="V13" s="188">
        <v>8</v>
      </c>
      <c r="W13" s="187">
        <v>207</v>
      </c>
      <c r="X13" s="109">
        <v>7</v>
      </c>
      <c r="Y13" s="230">
        <v>207</v>
      </c>
      <c r="Z13" s="189">
        <f t="shared" si="6"/>
        <v>42</v>
      </c>
      <c r="AA13" s="187">
        <v>207</v>
      </c>
      <c r="AB13" s="190">
        <f t="shared" si="5"/>
        <v>0.20289855072463769</v>
      </c>
    </row>
    <row r="14" spans="1:28" s="1" customFormat="1" ht="15.75" thickBot="1" x14ac:dyDescent="0.3">
      <c r="A14" s="186" t="s">
        <v>151</v>
      </c>
      <c r="B14" s="187">
        <v>1</v>
      </c>
      <c r="C14" s="187">
        <v>219</v>
      </c>
      <c r="D14" s="187"/>
      <c r="E14" s="187">
        <v>219</v>
      </c>
      <c r="F14" s="187">
        <v>4</v>
      </c>
      <c r="G14" s="187">
        <v>219</v>
      </c>
      <c r="H14" s="187">
        <v>1</v>
      </c>
      <c r="I14" s="187">
        <v>219</v>
      </c>
      <c r="J14" s="187"/>
      <c r="K14" s="187">
        <v>219</v>
      </c>
      <c r="L14" s="187">
        <v>1</v>
      </c>
      <c r="M14" s="187">
        <v>219</v>
      </c>
      <c r="N14" s="187">
        <v>25</v>
      </c>
      <c r="O14" s="187">
        <v>219</v>
      </c>
      <c r="P14" s="188">
        <v>1</v>
      </c>
      <c r="Q14" s="187">
        <v>219</v>
      </c>
      <c r="R14" s="188">
        <v>2</v>
      </c>
      <c r="S14" s="187">
        <v>219</v>
      </c>
      <c r="T14" s="188">
        <v>0</v>
      </c>
      <c r="U14" s="187">
        <v>219</v>
      </c>
      <c r="V14" s="188">
        <v>0</v>
      </c>
      <c r="W14" s="187">
        <v>219</v>
      </c>
      <c r="X14" s="109">
        <v>9</v>
      </c>
      <c r="Y14" s="230">
        <v>219</v>
      </c>
      <c r="Z14" s="189">
        <f t="shared" si="6"/>
        <v>44</v>
      </c>
      <c r="AA14" s="187">
        <v>219</v>
      </c>
      <c r="AB14" s="190">
        <f t="shared" si="5"/>
        <v>0.20091324200913241</v>
      </c>
    </row>
    <row r="15" spans="1:28" s="1" customFormat="1" ht="13.5" thickBot="1" x14ac:dyDescent="0.25">
      <c r="A15" s="99" t="s">
        <v>101</v>
      </c>
      <c r="B15" s="105">
        <f>SUM(B16:B19)</f>
        <v>7</v>
      </c>
      <c r="C15" s="105">
        <f t="shared" ref="C15:J15" si="7">SUM(C16:C19)</f>
        <v>804</v>
      </c>
      <c r="D15" s="105">
        <f t="shared" si="7"/>
        <v>9</v>
      </c>
      <c r="E15" s="105">
        <f>SUM(E16:E19)</f>
        <v>804</v>
      </c>
      <c r="F15" s="105">
        <f t="shared" si="7"/>
        <v>22</v>
      </c>
      <c r="G15" s="105">
        <f>SUM(G16:G19)</f>
        <v>804</v>
      </c>
      <c r="H15" s="105">
        <f t="shared" si="7"/>
        <v>16</v>
      </c>
      <c r="I15" s="105">
        <f>SUM(I16:I19)</f>
        <v>804</v>
      </c>
      <c r="J15" s="105">
        <f t="shared" si="7"/>
        <v>29</v>
      </c>
      <c r="K15" s="105">
        <f>SUM(K16:K19)</f>
        <v>804</v>
      </c>
      <c r="L15" s="105">
        <f>SUM(L16:L19)</f>
        <v>17</v>
      </c>
      <c r="M15" s="105">
        <f>SUM(M16:M19)</f>
        <v>804</v>
      </c>
      <c r="N15" s="105">
        <f>SUM(N16:N19)</f>
        <v>50</v>
      </c>
      <c r="O15" s="105">
        <f>SUM(O16:O19)</f>
        <v>804</v>
      </c>
      <c r="P15" s="105">
        <f t="shared" ref="P15:AA15" si="8">SUM(P16:P19)</f>
        <v>3</v>
      </c>
      <c r="Q15" s="105">
        <f t="shared" si="8"/>
        <v>804</v>
      </c>
      <c r="R15" s="105">
        <f t="shared" si="8"/>
        <v>15</v>
      </c>
      <c r="S15" s="105">
        <f t="shared" si="8"/>
        <v>804</v>
      </c>
      <c r="T15" s="105">
        <f t="shared" si="8"/>
        <v>17</v>
      </c>
      <c r="U15" s="105">
        <f t="shared" si="8"/>
        <v>804</v>
      </c>
      <c r="V15" s="105">
        <f t="shared" si="8"/>
        <v>8</v>
      </c>
      <c r="W15" s="105">
        <f t="shared" si="8"/>
        <v>804</v>
      </c>
      <c r="X15" s="105">
        <f t="shared" si="8"/>
        <v>21</v>
      </c>
      <c r="Y15" s="105">
        <f t="shared" si="8"/>
        <v>804</v>
      </c>
      <c r="Z15" s="105">
        <f t="shared" si="8"/>
        <v>214</v>
      </c>
      <c r="AA15" s="105">
        <f t="shared" si="8"/>
        <v>804</v>
      </c>
      <c r="AB15" s="185">
        <f t="shared" si="5"/>
        <v>0.26616915422885573</v>
      </c>
    </row>
    <row r="16" spans="1:28" s="1" customFormat="1" x14ac:dyDescent="0.25">
      <c r="A16" s="186" t="s">
        <v>74</v>
      </c>
      <c r="B16" s="187">
        <v>7</v>
      </c>
      <c r="C16" s="187">
        <v>547</v>
      </c>
      <c r="D16" s="187">
        <v>6</v>
      </c>
      <c r="E16" s="187">
        <v>547</v>
      </c>
      <c r="F16" s="187">
        <v>18</v>
      </c>
      <c r="G16" s="187">
        <v>547</v>
      </c>
      <c r="H16" s="187">
        <v>11</v>
      </c>
      <c r="I16" s="187">
        <v>547</v>
      </c>
      <c r="J16" s="187">
        <v>21</v>
      </c>
      <c r="K16" s="187">
        <v>547</v>
      </c>
      <c r="L16" s="187">
        <v>15</v>
      </c>
      <c r="M16" s="187">
        <v>547</v>
      </c>
      <c r="N16" s="187">
        <v>30</v>
      </c>
      <c r="O16" s="187">
        <v>547</v>
      </c>
      <c r="P16" s="188">
        <v>0</v>
      </c>
      <c r="Q16" s="187">
        <v>547</v>
      </c>
      <c r="R16" s="188">
        <v>10</v>
      </c>
      <c r="S16" s="187">
        <v>547</v>
      </c>
      <c r="T16" s="188">
        <v>12</v>
      </c>
      <c r="U16" s="187">
        <v>547</v>
      </c>
      <c r="V16" s="188">
        <v>6</v>
      </c>
      <c r="W16" s="187">
        <v>547</v>
      </c>
      <c r="X16" s="109">
        <v>15</v>
      </c>
      <c r="Y16" s="230">
        <v>547</v>
      </c>
      <c r="Z16" s="189">
        <f>B16+D16+F16+H16+J16+L16+N16+P16+R16+T16+V16+X16</f>
        <v>151</v>
      </c>
      <c r="AA16" s="187">
        <v>547</v>
      </c>
      <c r="AB16" s="190">
        <f>Z16/AA16</f>
        <v>0.27605118829981717</v>
      </c>
    </row>
    <row r="17" spans="1:28" s="1" customFormat="1" x14ac:dyDescent="0.25">
      <c r="A17" s="186" t="s">
        <v>152</v>
      </c>
      <c r="B17" s="187"/>
      <c r="C17" s="187">
        <v>50</v>
      </c>
      <c r="D17" s="187">
        <v>2</v>
      </c>
      <c r="E17" s="187">
        <v>50</v>
      </c>
      <c r="F17" s="187">
        <v>1</v>
      </c>
      <c r="G17" s="187">
        <v>50</v>
      </c>
      <c r="H17" s="187">
        <v>2</v>
      </c>
      <c r="I17" s="187">
        <v>50</v>
      </c>
      <c r="J17" s="187">
        <v>3</v>
      </c>
      <c r="K17" s="187">
        <v>50</v>
      </c>
      <c r="L17" s="187">
        <v>0</v>
      </c>
      <c r="M17" s="187">
        <v>50</v>
      </c>
      <c r="N17" s="187">
        <v>11</v>
      </c>
      <c r="O17" s="187">
        <v>50</v>
      </c>
      <c r="P17" s="188">
        <v>0</v>
      </c>
      <c r="Q17" s="187">
        <v>50</v>
      </c>
      <c r="R17" s="188">
        <v>2</v>
      </c>
      <c r="S17" s="187">
        <v>50</v>
      </c>
      <c r="T17" s="188">
        <v>5</v>
      </c>
      <c r="U17" s="187">
        <v>50</v>
      </c>
      <c r="V17" s="188">
        <v>0</v>
      </c>
      <c r="W17" s="187">
        <v>50</v>
      </c>
      <c r="X17" s="109">
        <v>0</v>
      </c>
      <c r="Y17" s="230">
        <v>50</v>
      </c>
      <c r="Z17" s="189">
        <f t="shared" ref="Z17:Z19" si="9">B17+D17+F17+H17+J17+L17+N17+P17+R17+T17+V17+X17</f>
        <v>26</v>
      </c>
      <c r="AA17" s="187">
        <v>50</v>
      </c>
      <c r="AB17" s="190">
        <f>Z17/AA17</f>
        <v>0.52</v>
      </c>
    </row>
    <row r="18" spans="1:28" s="1" customFormat="1" x14ac:dyDescent="0.25">
      <c r="A18" s="186" t="s">
        <v>153</v>
      </c>
      <c r="B18" s="187"/>
      <c r="C18" s="187">
        <v>122</v>
      </c>
      <c r="D18" s="187"/>
      <c r="E18" s="187">
        <v>122</v>
      </c>
      <c r="F18" s="187">
        <v>1</v>
      </c>
      <c r="G18" s="187">
        <v>122</v>
      </c>
      <c r="H18" s="187"/>
      <c r="I18" s="187">
        <v>122</v>
      </c>
      <c r="J18" s="187">
        <v>4</v>
      </c>
      <c r="K18" s="187">
        <v>122</v>
      </c>
      <c r="L18" s="187">
        <v>1</v>
      </c>
      <c r="M18" s="187">
        <v>122</v>
      </c>
      <c r="N18" s="187">
        <v>5</v>
      </c>
      <c r="O18" s="187">
        <v>122</v>
      </c>
      <c r="P18" s="188">
        <v>0</v>
      </c>
      <c r="Q18" s="187">
        <v>122</v>
      </c>
      <c r="R18" s="188">
        <v>1</v>
      </c>
      <c r="S18" s="187">
        <v>122</v>
      </c>
      <c r="T18" s="188">
        <v>0</v>
      </c>
      <c r="U18" s="187">
        <v>122</v>
      </c>
      <c r="V18" s="188">
        <v>0</v>
      </c>
      <c r="W18" s="187">
        <v>122</v>
      </c>
      <c r="X18" s="109">
        <v>0</v>
      </c>
      <c r="Y18" s="230">
        <v>122</v>
      </c>
      <c r="Z18" s="189">
        <f t="shared" si="9"/>
        <v>12</v>
      </c>
      <c r="AA18" s="187">
        <v>122</v>
      </c>
      <c r="AB18" s="190">
        <f>Z18/AA18</f>
        <v>9.8360655737704916E-2</v>
      </c>
    </row>
    <row r="19" spans="1:28" s="1" customFormat="1" ht="15.75" thickBot="1" x14ac:dyDescent="0.3">
      <c r="A19" s="191" t="s">
        <v>154</v>
      </c>
      <c r="B19" s="192"/>
      <c r="C19" s="192">
        <v>85</v>
      </c>
      <c r="D19" s="192">
        <v>1</v>
      </c>
      <c r="E19" s="192">
        <v>85</v>
      </c>
      <c r="F19" s="192">
        <v>2</v>
      </c>
      <c r="G19" s="192">
        <v>85</v>
      </c>
      <c r="H19" s="192">
        <v>3</v>
      </c>
      <c r="I19" s="192">
        <v>85</v>
      </c>
      <c r="J19" s="192">
        <v>1</v>
      </c>
      <c r="K19" s="192">
        <v>85</v>
      </c>
      <c r="L19" s="192">
        <v>1</v>
      </c>
      <c r="M19" s="192">
        <v>85</v>
      </c>
      <c r="N19" s="192">
        <v>4</v>
      </c>
      <c r="O19" s="192">
        <v>85</v>
      </c>
      <c r="P19" s="188">
        <v>3</v>
      </c>
      <c r="Q19" s="192">
        <v>85</v>
      </c>
      <c r="R19" s="188">
        <v>2</v>
      </c>
      <c r="S19" s="192">
        <v>85</v>
      </c>
      <c r="T19" s="188">
        <v>0</v>
      </c>
      <c r="U19" s="192">
        <v>85</v>
      </c>
      <c r="V19" s="188">
        <v>2</v>
      </c>
      <c r="W19" s="192">
        <v>85</v>
      </c>
      <c r="X19" s="109">
        <v>6</v>
      </c>
      <c r="Y19" s="231">
        <v>85</v>
      </c>
      <c r="Z19" s="189">
        <f t="shared" si="9"/>
        <v>25</v>
      </c>
      <c r="AA19" s="192">
        <v>85</v>
      </c>
      <c r="AB19" s="190">
        <f>Z19/AA19</f>
        <v>0.29411764705882354</v>
      </c>
    </row>
    <row r="20" spans="1:28" s="1" customFormat="1" ht="15.75" thickBot="1" x14ac:dyDescent="0.3">
      <c r="A20" s="193" t="s">
        <v>157</v>
      </c>
      <c r="B20" s="194">
        <f t="shared" ref="B20:Y20" si="10">+B5+B10+B15</f>
        <v>60</v>
      </c>
      <c r="C20" s="194">
        <f t="shared" si="10"/>
        <v>4249</v>
      </c>
      <c r="D20" s="194">
        <f t="shared" si="10"/>
        <v>87</v>
      </c>
      <c r="E20" s="194">
        <f t="shared" si="10"/>
        <v>4249</v>
      </c>
      <c r="F20" s="194">
        <f t="shared" si="10"/>
        <v>152</v>
      </c>
      <c r="G20" s="194">
        <f t="shared" si="10"/>
        <v>4249</v>
      </c>
      <c r="H20" s="194">
        <f t="shared" si="10"/>
        <v>101</v>
      </c>
      <c r="I20" s="194">
        <f t="shared" si="10"/>
        <v>4249</v>
      </c>
      <c r="J20" s="194">
        <f t="shared" si="10"/>
        <v>124</v>
      </c>
      <c r="K20" s="194">
        <f t="shared" si="10"/>
        <v>4249</v>
      </c>
      <c r="L20" s="194">
        <f t="shared" si="10"/>
        <v>85</v>
      </c>
      <c r="M20" s="194">
        <f t="shared" si="10"/>
        <v>4249</v>
      </c>
      <c r="N20" s="194">
        <f t="shared" si="10"/>
        <v>176</v>
      </c>
      <c r="O20" s="194">
        <f t="shared" si="10"/>
        <v>4249</v>
      </c>
      <c r="P20" s="194">
        <f t="shared" si="10"/>
        <v>13</v>
      </c>
      <c r="Q20" s="194">
        <f t="shared" si="10"/>
        <v>4249</v>
      </c>
      <c r="R20" s="194">
        <f t="shared" si="10"/>
        <v>92</v>
      </c>
      <c r="S20" s="194">
        <f t="shared" si="10"/>
        <v>4249</v>
      </c>
      <c r="T20" s="194">
        <f t="shared" si="10"/>
        <v>95</v>
      </c>
      <c r="U20" s="194">
        <f t="shared" si="10"/>
        <v>4249</v>
      </c>
      <c r="V20" s="194">
        <f t="shared" si="10"/>
        <v>107</v>
      </c>
      <c r="W20" s="194">
        <f t="shared" si="10"/>
        <v>4249</v>
      </c>
      <c r="X20" s="232">
        <f t="shared" si="10"/>
        <v>91</v>
      </c>
      <c r="Y20" s="232">
        <f t="shared" si="10"/>
        <v>4249</v>
      </c>
      <c r="Z20" s="195">
        <f>Z15+Z10+Z5</f>
        <v>1183</v>
      </c>
      <c r="AA20" s="195">
        <f>AA15+AA10+AA5</f>
        <v>4249</v>
      </c>
      <c r="AB20" s="196">
        <f t="shared" si="5"/>
        <v>0.2784184514003295</v>
      </c>
    </row>
    <row r="21" spans="1:28" s="1" customFormat="1" ht="12.75" x14ac:dyDescent="0.2">
      <c r="Z21" s="197"/>
      <c r="AA21" s="197"/>
    </row>
    <row r="22" spans="1:28" s="1" customFormat="1" ht="12.75" x14ac:dyDescent="0.2"/>
  </sheetData>
  <mergeCells count="11">
    <mergeCell ref="Z3:AA3"/>
    <mergeCell ref="AB3:AB4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" right="0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 tint="0.39997558519241921"/>
  </sheetPr>
  <dimension ref="A1:AB21"/>
  <sheetViews>
    <sheetView workbookViewId="0"/>
  </sheetViews>
  <sheetFormatPr baseColWidth="10" defaultRowHeight="15" x14ac:dyDescent="0.25"/>
  <cols>
    <col min="1" max="1" width="33.42578125" customWidth="1"/>
    <col min="2" max="19" width="4.5703125" customWidth="1"/>
    <col min="20" max="20" width="5.5703125" customWidth="1"/>
    <col min="21" max="21" width="5.28515625" customWidth="1"/>
    <col min="22" max="22" width="5.42578125" customWidth="1"/>
    <col min="23" max="23" width="7.140625" customWidth="1"/>
    <col min="24" max="24" width="6.140625" customWidth="1"/>
    <col min="25" max="25" width="5.7109375" customWidth="1"/>
    <col min="26" max="26" width="11" customWidth="1"/>
    <col min="27" max="27" width="8.42578125" customWidth="1"/>
    <col min="28" max="28" width="9.28515625" bestFit="1" customWidth="1"/>
  </cols>
  <sheetData>
    <row r="1" spans="1:28" ht="18.75" x14ac:dyDescent="0.25">
      <c r="A1" s="77" t="s">
        <v>8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8" ht="15.75" thickBot="1" x14ac:dyDescent="0.3">
      <c r="A2" s="133" t="s">
        <v>162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8" x14ac:dyDescent="0.25">
      <c r="A3" s="323" t="s">
        <v>159</v>
      </c>
      <c r="B3" s="321" t="s">
        <v>143</v>
      </c>
      <c r="C3" s="321"/>
      <c r="D3" s="321" t="s">
        <v>144</v>
      </c>
      <c r="E3" s="321"/>
      <c r="F3" s="321" t="s">
        <v>145</v>
      </c>
      <c r="G3" s="321"/>
      <c r="H3" s="321" t="s">
        <v>146</v>
      </c>
      <c r="I3" s="321"/>
      <c r="J3" s="321" t="s">
        <v>147</v>
      </c>
      <c r="K3" s="322"/>
      <c r="L3" s="321" t="s">
        <v>164</v>
      </c>
      <c r="M3" s="322"/>
      <c r="N3" s="321" t="s">
        <v>166</v>
      </c>
      <c r="O3" s="322"/>
      <c r="P3" s="325" t="s">
        <v>192</v>
      </c>
      <c r="Q3" s="326"/>
      <c r="R3" s="166" t="s">
        <v>193</v>
      </c>
      <c r="S3" s="167"/>
      <c r="T3" s="166" t="s">
        <v>196</v>
      </c>
      <c r="U3" s="167"/>
      <c r="V3" s="166" t="s">
        <v>197</v>
      </c>
      <c r="W3" s="167"/>
      <c r="X3" s="166" t="s">
        <v>198</v>
      </c>
      <c r="Y3" s="167"/>
      <c r="Z3" s="300" t="s">
        <v>148</v>
      </c>
      <c r="AA3" s="301"/>
      <c r="AB3" s="319" t="s">
        <v>90</v>
      </c>
    </row>
    <row r="4" spans="1:28" ht="15.75" thickBot="1" x14ac:dyDescent="0.3">
      <c r="A4" s="324"/>
      <c r="B4" s="169" t="s">
        <v>106</v>
      </c>
      <c r="C4" s="169" t="s">
        <v>107</v>
      </c>
      <c r="D4" s="169" t="s">
        <v>106</v>
      </c>
      <c r="E4" s="169" t="s">
        <v>107</v>
      </c>
      <c r="F4" s="169" t="s">
        <v>106</v>
      </c>
      <c r="G4" s="169" t="s">
        <v>107</v>
      </c>
      <c r="H4" s="169" t="s">
        <v>106</v>
      </c>
      <c r="I4" s="169" t="s">
        <v>107</v>
      </c>
      <c r="J4" s="169" t="s">
        <v>106</v>
      </c>
      <c r="K4" s="170" t="s">
        <v>107</v>
      </c>
      <c r="L4" s="169" t="s">
        <v>106</v>
      </c>
      <c r="M4" s="170" t="s">
        <v>107</v>
      </c>
      <c r="N4" s="169" t="s">
        <v>106</v>
      </c>
      <c r="O4" s="170" t="s">
        <v>107</v>
      </c>
      <c r="P4" s="168" t="s">
        <v>106</v>
      </c>
      <c r="Q4" s="168" t="s">
        <v>107</v>
      </c>
      <c r="R4" s="168" t="s">
        <v>106</v>
      </c>
      <c r="S4" s="168" t="s">
        <v>107</v>
      </c>
      <c r="T4" s="168" t="s">
        <v>106</v>
      </c>
      <c r="U4" s="168" t="s">
        <v>107</v>
      </c>
      <c r="V4" s="168" t="s">
        <v>106</v>
      </c>
      <c r="W4" s="168" t="s">
        <v>107</v>
      </c>
      <c r="X4" s="168" t="s">
        <v>106</v>
      </c>
      <c r="Y4" s="168" t="s">
        <v>107</v>
      </c>
      <c r="Z4" s="83" t="s">
        <v>106</v>
      </c>
      <c r="AA4" s="84" t="s">
        <v>107</v>
      </c>
      <c r="AB4" s="320"/>
    </row>
    <row r="5" spans="1:28" s="89" customFormat="1" ht="15.75" thickBot="1" x14ac:dyDescent="0.3">
      <c r="A5" s="100" t="s">
        <v>161</v>
      </c>
      <c r="B5" s="113">
        <f>SUM(B6:B9)</f>
        <v>2</v>
      </c>
      <c r="C5" s="113">
        <f t="shared" ref="C5:AA5" si="0">SUM(C6:C9)</f>
        <v>7</v>
      </c>
      <c r="D5" s="113">
        <f t="shared" si="0"/>
        <v>1</v>
      </c>
      <c r="E5" s="113">
        <f t="shared" si="0"/>
        <v>8</v>
      </c>
      <c r="F5" s="113">
        <f t="shared" si="0"/>
        <v>7</v>
      </c>
      <c r="G5" s="113">
        <f t="shared" si="0"/>
        <v>16</v>
      </c>
      <c r="H5" s="113">
        <f t="shared" si="0"/>
        <v>2</v>
      </c>
      <c r="I5" s="113">
        <f t="shared" si="0"/>
        <v>4</v>
      </c>
      <c r="J5" s="113">
        <f t="shared" si="0"/>
        <v>3</v>
      </c>
      <c r="K5" s="113">
        <f t="shared" si="0"/>
        <v>9</v>
      </c>
      <c r="L5" s="113">
        <f t="shared" si="0"/>
        <v>3</v>
      </c>
      <c r="M5" s="113">
        <f t="shared" si="0"/>
        <v>4</v>
      </c>
      <c r="N5" s="113">
        <f t="shared" si="0"/>
        <v>2</v>
      </c>
      <c r="O5" s="113">
        <f t="shared" si="0"/>
        <v>5</v>
      </c>
      <c r="P5" s="113">
        <f t="shared" si="0"/>
        <v>3</v>
      </c>
      <c r="Q5" s="113">
        <f t="shared" si="0"/>
        <v>9</v>
      </c>
      <c r="R5" s="113">
        <f t="shared" si="0"/>
        <v>6</v>
      </c>
      <c r="S5" s="113">
        <f t="shared" si="0"/>
        <v>9</v>
      </c>
      <c r="T5" s="113">
        <f t="shared" si="0"/>
        <v>6</v>
      </c>
      <c r="U5" s="113">
        <f t="shared" si="0"/>
        <v>11</v>
      </c>
      <c r="V5" s="113">
        <f t="shared" si="0"/>
        <v>5</v>
      </c>
      <c r="W5" s="113">
        <f t="shared" si="0"/>
        <v>9</v>
      </c>
      <c r="X5" s="101">
        <f t="shared" si="0"/>
        <v>9</v>
      </c>
      <c r="Y5" s="101">
        <f t="shared" si="0"/>
        <v>11</v>
      </c>
      <c r="Z5" s="113">
        <f t="shared" si="0"/>
        <v>49</v>
      </c>
      <c r="AA5" s="113">
        <f t="shared" si="0"/>
        <v>102</v>
      </c>
      <c r="AB5" s="180">
        <f>Z5/AA5</f>
        <v>0.48039215686274511</v>
      </c>
    </row>
    <row r="6" spans="1:28" s="89" customFormat="1" x14ac:dyDescent="0.25">
      <c r="A6" s="175" t="s">
        <v>92</v>
      </c>
      <c r="B6" s="106">
        <v>2</v>
      </c>
      <c r="C6" s="109">
        <v>6</v>
      </c>
      <c r="D6" s="106">
        <v>0</v>
      </c>
      <c r="E6" s="109">
        <v>7</v>
      </c>
      <c r="F6" s="106">
        <v>7</v>
      </c>
      <c r="G6" s="109">
        <v>15</v>
      </c>
      <c r="H6" s="106">
        <v>2</v>
      </c>
      <c r="I6" s="109">
        <v>4</v>
      </c>
      <c r="J6" s="106">
        <v>3</v>
      </c>
      <c r="K6" s="110">
        <v>8</v>
      </c>
      <c r="L6" s="106">
        <v>2</v>
      </c>
      <c r="M6" s="110">
        <v>3</v>
      </c>
      <c r="N6" s="106">
        <v>2</v>
      </c>
      <c r="O6" s="110">
        <v>4</v>
      </c>
      <c r="P6" s="109">
        <v>0</v>
      </c>
      <c r="Q6" s="109">
        <v>2</v>
      </c>
      <c r="R6" s="109">
        <v>3</v>
      </c>
      <c r="S6" s="109">
        <v>3</v>
      </c>
      <c r="T6" s="109">
        <v>1</v>
      </c>
      <c r="U6" s="109">
        <v>3</v>
      </c>
      <c r="V6" s="109">
        <v>2</v>
      </c>
      <c r="W6" s="109">
        <v>2</v>
      </c>
      <c r="X6" s="109">
        <v>2</v>
      </c>
      <c r="Y6" s="109">
        <v>2</v>
      </c>
      <c r="Z6" s="182">
        <f>B6+D6+F6+H6+J6+L6+N6+P6+R6+T6+V6+X6</f>
        <v>26</v>
      </c>
      <c r="AA6" s="109">
        <f>C6+E6+G6+I6+K6+M6+O6+Q6+S6+U6+W6+Y6</f>
        <v>59</v>
      </c>
      <c r="AB6" s="179">
        <f t="shared" ref="AB6:AB20" si="1">Z6/AA6</f>
        <v>0.44067796610169491</v>
      </c>
    </row>
    <row r="7" spans="1:28" s="89" customFormat="1" x14ac:dyDescent="0.25">
      <c r="A7" s="175" t="s">
        <v>95</v>
      </c>
      <c r="B7" s="106">
        <v>0</v>
      </c>
      <c r="C7" s="109">
        <v>0</v>
      </c>
      <c r="D7" s="106">
        <v>0</v>
      </c>
      <c r="E7" s="109">
        <v>0</v>
      </c>
      <c r="F7" s="106">
        <v>0</v>
      </c>
      <c r="G7" s="109">
        <v>0</v>
      </c>
      <c r="H7" s="106">
        <v>0</v>
      </c>
      <c r="I7" s="109">
        <v>0</v>
      </c>
      <c r="J7" s="106">
        <v>0</v>
      </c>
      <c r="K7" s="110">
        <v>0</v>
      </c>
      <c r="L7" s="106"/>
      <c r="M7" s="110"/>
      <c r="N7" s="106">
        <v>0</v>
      </c>
      <c r="O7" s="110">
        <v>0</v>
      </c>
      <c r="P7" s="109">
        <v>0</v>
      </c>
      <c r="Q7" s="109">
        <v>0</v>
      </c>
      <c r="R7" s="109"/>
      <c r="S7" s="109"/>
      <c r="T7" s="109">
        <v>1</v>
      </c>
      <c r="U7" s="109">
        <v>1</v>
      </c>
      <c r="V7" s="109">
        <v>2</v>
      </c>
      <c r="W7" s="109">
        <v>2</v>
      </c>
      <c r="X7" s="109">
        <v>1</v>
      </c>
      <c r="Y7" s="109">
        <v>1</v>
      </c>
      <c r="Z7" s="109">
        <f t="shared" ref="Z7:AA20" si="2">B7+D7+F7+H7+J7+L7+N7+P7+R7+T7+V7+X7</f>
        <v>4</v>
      </c>
      <c r="AA7" s="109">
        <f t="shared" si="2"/>
        <v>4</v>
      </c>
      <c r="AB7" s="179">
        <f t="shared" si="1"/>
        <v>1</v>
      </c>
    </row>
    <row r="8" spans="1:28" s="89" customFormat="1" x14ac:dyDescent="0.25">
      <c r="A8" s="176" t="s">
        <v>94</v>
      </c>
      <c r="B8" s="107">
        <v>0</v>
      </c>
      <c r="C8" s="111">
        <v>1</v>
      </c>
      <c r="D8" s="107">
        <v>1</v>
      </c>
      <c r="E8" s="111">
        <v>1</v>
      </c>
      <c r="F8" s="107">
        <v>0</v>
      </c>
      <c r="G8" s="111">
        <v>1</v>
      </c>
      <c r="H8" s="107">
        <v>0</v>
      </c>
      <c r="I8" s="111">
        <v>0</v>
      </c>
      <c r="J8" s="107">
        <v>0</v>
      </c>
      <c r="K8" s="112">
        <v>1</v>
      </c>
      <c r="L8" s="107"/>
      <c r="M8" s="112"/>
      <c r="N8" s="107">
        <v>0</v>
      </c>
      <c r="O8" s="112">
        <v>0</v>
      </c>
      <c r="P8" s="109">
        <v>0</v>
      </c>
      <c r="Q8" s="109">
        <v>2</v>
      </c>
      <c r="R8" s="109">
        <v>0</v>
      </c>
      <c r="S8" s="109">
        <v>3</v>
      </c>
      <c r="T8" s="109">
        <v>0</v>
      </c>
      <c r="U8" s="109">
        <v>1</v>
      </c>
      <c r="V8" s="109">
        <v>1</v>
      </c>
      <c r="W8" s="109">
        <v>4</v>
      </c>
      <c r="X8" s="109">
        <v>1</v>
      </c>
      <c r="Y8" s="109">
        <v>1</v>
      </c>
      <c r="Z8" s="109">
        <f t="shared" si="2"/>
        <v>3</v>
      </c>
      <c r="AA8" s="109">
        <f t="shared" si="2"/>
        <v>15</v>
      </c>
      <c r="AB8" s="179">
        <f t="shared" si="1"/>
        <v>0.2</v>
      </c>
    </row>
    <row r="9" spans="1:28" s="89" customFormat="1" ht="15.75" thickBot="1" x14ac:dyDescent="0.3">
      <c r="A9" s="175" t="s">
        <v>93</v>
      </c>
      <c r="B9" s="106"/>
      <c r="C9" s="109"/>
      <c r="D9" s="106"/>
      <c r="E9" s="109"/>
      <c r="F9" s="106"/>
      <c r="G9" s="109"/>
      <c r="H9" s="106"/>
      <c r="I9" s="109"/>
      <c r="J9" s="106"/>
      <c r="K9" s="110"/>
      <c r="L9" s="106">
        <v>1</v>
      </c>
      <c r="M9" s="110">
        <v>1</v>
      </c>
      <c r="N9" s="106">
        <v>0</v>
      </c>
      <c r="O9" s="110">
        <v>1</v>
      </c>
      <c r="P9" s="109">
        <v>3</v>
      </c>
      <c r="Q9" s="109">
        <v>5</v>
      </c>
      <c r="R9" s="109">
        <v>3</v>
      </c>
      <c r="S9" s="109">
        <v>3</v>
      </c>
      <c r="T9" s="109">
        <v>4</v>
      </c>
      <c r="U9" s="109">
        <v>6</v>
      </c>
      <c r="V9" s="109">
        <v>0</v>
      </c>
      <c r="W9" s="109">
        <v>1</v>
      </c>
      <c r="X9" s="109">
        <v>5</v>
      </c>
      <c r="Y9" s="109">
        <v>7</v>
      </c>
      <c r="Z9" s="109">
        <f t="shared" si="2"/>
        <v>16</v>
      </c>
      <c r="AA9" s="109">
        <f t="shared" si="2"/>
        <v>24</v>
      </c>
      <c r="AB9" s="179">
        <f t="shared" si="1"/>
        <v>0.66666666666666663</v>
      </c>
    </row>
    <row r="10" spans="1:28" s="89" customFormat="1" ht="15.75" thickBot="1" x14ac:dyDescent="0.3">
      <c r="A10" s="177" t="s">
        <v>96</v>
      </c>
      <c r="B10" s="113">
        <f>SUM(B11:B14)</f>
        <v>6</v>
      </c>
      <c r="C10" s="113">
        <f t="shared" ref="C10:AA10" si="3">SUM(C11:C14)</f>
        <v>9</v>
      </c>
      <c r="D10" s="113">
        <f t="shared" si="3"/>
        <v>7</v>
      </c>
      <c r="E10" s="113">
        <f t="shared" si="3"/>
        <v>13</v>
      </c>
      <c r="F10" s="113">
        <f t="shared" si="3"/>
        <v>5</v>
      </c>
      <c r="G10" s="113">
        <f t="shared" si="3"/>
        <v>8</v>
      </c>
      <c r="H10" s="113">
        <f t="shared" si="3"/>
        <v>3</v>
      </c>
      <c r="I10" s="113">
        <f t="shared" si="3"/>
        <v>4</v>
      </c>
      <c r="J10" s="113">
        <f t="shared" si="3"/>
        <v>4</v>
      </c>
      <c r="K10" s="113">
        <f t="shared" si="3"/>
        <v>7</v>
      </c>
      <c r="L10" s="113">
        <f t="shared" si="3"/>
        <v>1</v>
      </c>
      <c r="M10" s="113">
        <f t="shared" si="3"/>
        <v>5</v>
      </c>
      <c r="N10" s="113">
        <f t="shared" si="3"/>
        <v>0</v>
      </c>
      <c r="O10" s="113">
        <f t="shared" si="3"/>
        <v>3</v>
      </c>
      <c r="P10" s="113">
        <f t="shared" si="3"/>
        <v>5</v>
      </c>
      <c r="Q10" s="113">
        <f t="shared" si="3"/>
        <v>9</v>
      </c>
      <c r="R10" s="113">
        <f t="shared" si="3"/>
        <v>2</v>
      </c>
      <c r="S10" s="113">
        <f t="shared" si="3"/>
        <v>4</v>
      </c>
      <c r="T10" s="113">
        <f t="shared" si="3"/>
        <v>7</v>
      </c>
      <c r="U10" s="113">
        <f t="shared" si="3"/>
        <v>10</v>
      </c>
      <c r="V10" s="113">
        <f t="shared" si="3"/>
        <v>5</v>
      </c>
      <c r="W10" s="113">
        <f t="shared" si="3"/>
        <v>6</v>
      </c>
      <c r="X10" s="101">
        <f t="shared" si="3"/>
        <v>3</v>
      </c>
      <c r="Y10" s="101">
        <f t="shared" si="3"/>
        <v>9</v>
      </c>
      <c r="Z10" s="113">
        <f t="shared" si="3"/>
        <v>48</v>
      </c>
      <c r="AA10" s="113">
        <f t="shared" si="3"/>
        <v>87</v>
      </c>
      <c r="AB10" s="180">
        <f t="shared" si="1"/>
        <v>0.55172413793103448</v>
      </c>
    </row>
    <row r="11" spans="1:28" s="89" customFormat="1" x14ac:dyDescent="0.25">
      <c r="A11" s="175" t="s">
        <v>98</v>
      </c>
      <c r="B11" s="106">
        <v>1</v>
      </c>
      <c r="C11" s="109">
        <v>1</v>
      </c>
      <c r="D11" s="106">
        <v>1</v>
      </c>
      <c r="E11" s="109">
        <v>2</v>
      </c>
      <c r="F11" s="106">
        <v>1</v>
      </c>
      <c r="G11" s="109">
        <v>1</v>
      </c>
      <c r="H11" s="106">
        <v>1</v>
      </c>
      <c r="I11" s="109">
        <v>1</v>
      </c>
      <c r="J11" s="106">
        <v>1</v>
      </c>
      <c r="K11" s="110">
        <v>2</v>
      </c>
      <c r="L11" s="106">
        <v>0</v>
      </c>
      <c r="M11" s="110">
        <v>3</v>
      </c>
      <c r="N11" s="106">
        <v>0</v>
      </c>
      <c r="O11" s="110">
        <v>2</v>
      </c>
      <c r="P11" s="109">
        <v>2</v>
      </c>
      <c r="Q11" s="109">
        <v>3</v>
      </c>
      <c r="R11" s="109">
        <v>1</v>
      </c>
      <c r="S11" s="109">
        <v>1</v>
      </c>
      <c r="T11" s="109">
        <v>1</v>
      </c>
      <c r="U11" s="109">
        <v>3</v>
      </c>
      <c r="V11" s="109">
        <v>0</v>
      </c>
      <c r="W11" s="109">
        <v>0</v>
      </c>
      <c r="X11" s="109">
        <v>2</v>
      </c>
      <c r="Y11" s="109">
        <v>5</v>
      </c>
      <c r="Z11" s="109">
        <f t="shared" si="2"/>
        <v>11</v>
      </c>
      <c r="AA11" s="109">
        <f t="shared" si="2"/>
        <v>24</v>
      </c>
      <c r="AB11" s="179">
        <f t="shared" si="1"/>
        <v>0.45833333333333331</v>
      </c>
    </row>
    <row r="12" spans="1:28" s="89" customFormat="1" x14ac:dyDescent="0.25">
      <c r="A12" s="175" t="s">
        <v>97</v>
      </c>
      <c r="B12" s="106">
        <v>4</v>
      </c>
      <c r="C12" s="109">
        <v>7</v>
      </c>
      <c r="D12" s="106">
        <v>5</v>
      </c>
      <c r="E12" s="109">
        <v>9</v>
      </c>
      <c r="F12" s="106">
        <v>3</v>
      </c>
      <c r="G12" s="109">
        <v>6</v>
      </c>
      <c r="H12" s="106">
        <v>2</v>
      </c>
      <c r="I12" s="109">
        <v>3</v>
      </c>
      <c r="J12" s="106">
        <v>2</v>
      </c>
      <c r="K12" s="110">
        <v>4</v>
      </c>
      <c r="L12" s="106">
        <v>0</v>
      </c>
      <c r="M12" s="110">
        <v>1</v>
      </c>
      <c r="N12" s="106">
        <v>0</v>
      </c>
      <c r="O12" s="110">
        <v>1</v>
      </c>
      <c r="P12" s="109">
        <v>2</v>
      </c>
      <c r="Q12" s="109">
        <v>3</v>
      </c>
      <c r="R12" s="109">
        <v>1</v>
      </c>
      <c r="S12" s="109">
        <v>3</v>
      </c>
      <c r="T12" s="109">
        <v>6</v>
      </c>
      <c r="U12" s="109">
        <v>7</v>
      </c>
      <c r="V12" s="109">
        <v>4</v>
      </c>
      <c r="W12" s="109">
        <v>5</v>
      </c>
      <c r="X12" s="109">
        <v>1</v>
      </c>
      <c r="Y12" s="109">
        <v>4</v>
      </c>
      <c r="Z12" s="109">
        <f t="shared" si="2"/>
        <v>30</v>
      </c>
      <c r="AA12" s="109">
        <f t="shared" si="2"/>
        <v>53</v>
      </c>
      <c r="AB12" s="179">
        <f t="shared" si="1"/>
        <v>0.56603773584905659</v>
      </c>
    </row>
    <row r="13" spans="1:28" s="89" customFormat="1" x14ac:dyDescent="0.25">
      <c r="A13" s="175" t="s">
        <v>99</v>
      </c>
      <c r="B13" s="106"/>
      <c r="C13" s="109"/>
      <c r="D13" s="106"/>
      <c r="E13" s="109"/>
      <c r="F13" s="106"/>
      <c r="G13" s="109"/>
      <c r="H13" s="106"/>
      <c r="I13" s="109"/>
      <c r="J13" s="106"/>
      <c r="K13" s="110"/>
      <c r="L13" s="106">
        <v>1</v>
      </c>
      <c r="M13" s="110">
        <v>1</v>
      </c>
      <c r="N13" s="106">
        <v>0</v>
      </c>
      <c r="O13" s="110">
        <v>0</v>
      </c>
      <c r="P13" s="109">
        <v>0</v>
      </c>
      <c r="Q13" s="109">
        <v>0</v>
      </c>
      <c r="R13" s="109"/>
      <c r="S13" s="109"/>
      <c r="T13" s="109">
        <v>0</v>
      </c>
      <c r="U13" s="109">
        <v>0</v>
      </c>
      <c r="V13" s="109">
        <v>1</v>
      </c>
      <c r="W13" s="109">
        <v>1</v>
      </c>
      <c r="X13" s="109">
        <v>0</v>
      </c>
      <c r="Y13" s="109">
        <v>0</v>
      </c>
      <c r="Z13" s="109">
        <f t="shared" si="2"/>
        <v>2</v>
      </c>
      <c r="AA13" s="109">
        <f t="shared" si="2"/>
        <v>2</v>
      </c>
      <c r="AB13" s="179">
        <f t="shared" si="1"/>
        <v>1</v>
      </c>
    </row>
    <row r="14" spans="1:28" s="89" customFormat="1" ht="15.75" thickBot="1" x14ac:dyDescent="0.3">
      <c r="A14" s="175" t="s">
        <v>100</v>
      </c>
      <c r="B14" s="106">
        <v>1</v>
      </c>
      <c r="C14" s="109">
        <v>1</v>
      </c>
      <c r="D14" s="106">
        <v>1</v>
      </c>
      <c r="E14" s="109">
        <v>2</v>
      </c>
      <c r="F14" s="106">
        <v>1</v>
      </c>
      <c r="G14" s="109">
        <v>1</v>
      </c>
      <c r="H14" s="106">
        <v>0</v>
      </c>
      <c r="I14" s="109">
        <v>0</v>
      </c>
      <c r="J14" s="106">
        <v>1</v>
      </c>
      <c r="K14" s="110">
        <v>1</v>
      </c>
      <c r="L14" s="106"/>
      <c r="M14" s="110"/>
      <c r="N14" s="106"/>
      <c r="O14" s="110"/>
      <c r="P14" s="109">
        <v>1</v>
      </c>
      <c r="Q14" s="109">
        <v>3</v>
      </c>
      <c r="R14" s="109"/>
      <c r="S14" s="109"/>
      <c r="T14" s="109">
        <v>0</v>
      </c>
      <c r="U14" s="109">
        <v>0</v>
      </c>
      <c r="V14" s="109"/>
      <c r="W14" s="109"/>
      <c r="X14" s="109">
        <v>0</v>
      </c>
      <c r="Y14" s="109">
        <v>0</v>
      </c>
      <c r="Z14" s="109">
        <f t="shared" si="2"/>
        <v>5</v>
      </c>
      <c r="AA14" s="109">
        <f t="shared" si="2"/>
        <v>8</v>
      </c>
      <c r="AB14" s="179">
        <f t="shared" si="1"/>
        <v>0.625</v>
      </c>
    </row>
    <row r="15" spans="1:28" s="89" customFormat="1" ht="15.75" thickBot="1" x14ac:dyDescent="0.3">
      <c r="A15" s="177" t="s">
        <v>101</v>
      </c>
      <c r="B15" s="113">
        <f>SUM(B16:B19)</f>
        <v>2</v>
      </c>
      <c r="C15" s="113">
        <f t="shared" ref="C15:AA15" si="4">SUM(C16:C19)</f>
        <v>8</v>
      </c>
      <c r="D15" s="113">
        <f t="shared" si="4"/>
        <v>2</v>
      </c>
      <c r="E15" s="113">
        <f t="shared" si="4"/>
        <v>7</v>
      </c>
      <c r="F15" s="113">
        <f t="shared" si="4"/>
        <v>2</v>
      </c>
      <c r="G15" s="113">
        <f t="shared" si="4"/>
        <v>4</v>
      </c>
      <c r="H15" s="113">
        <f t="shared" si="4"/>
        <v>3</v>
      </c>
      <c r="I15" s="113">
        <f t="shared" si="4"/>
        <v>5</v>
      </c>
      <c r="J15" s="113">
        <f t="shared" si="4"/>
        <v>2</v>
      </c>
      <c r="K15" s="113">
        <f t="shared" si="4"/>
        <v>7</v>
      </c>
      <c r="L15" s="113">
        <f t="shared" si="4"/>
        <v>0</v>
      </c>
      <c r="M15" s="113">
        <f t="shared" si="4"/>
        <v>0</v>
      </c>
      <c r="N15" s="113">
        <f t="shared" si="4"/>
        <v>2</v>
      </c>
      <c r="O15" s="113">
        <f t="shared" si="4"/>
        <v>4</v>
      </c>
      <c r="P15" s="113">
        <f t="shared" si="4"/>
        <v>2</v>
      </c>
      <c r="Q15" s="113">
        <f t="shared" si="4"/>
        <v>7</v>
      </c>
      <c r="R15" s="113">
        <f t="shared" si="4"/>
        <v>1</v>
      </c>
      <c r="S15" s="113">
        <f t="shared" si="4"/>
        <v>3</v>
      </c>
      <c r="T15" s="113">
        <f t="shared" si="4"/>
        <v>5</v>
      </c>
      <c r="U15" s="113">
        <f t="shared" si="4"/>
        <v>6</v>
      </c>
      <c r="V15" s="113">
        <f t="shared" si="4"/>
        <v>5</v>
      </c>
      <c r="W15" s="113">
        <f t="shared" si="4"/>
        <v>7</v>
      </c>
      <c r="X15" s="101">
        <f t="shared" si="4"/>
        <v>3</v>
      </c>
      <c r="Y15" s="101">
        <f t="shared" si="4"/>
        <v>3</v>
      </c>
      <c r="Z15" s="113">
        <f t="shared" si="4"/>
        <v>29</v>
      </c>
      <c r="AA15" s="113">
        <f t="shared" si="4"/>
        <v>61</v>
      </c>
      <c r="AB15" s="180">
        <f t="shared" si="1"/>
        <v>0.47540983606557374</v>
      </c>
    </row>
    <row r="16" spans="1:28" s="89" customFormat="1" x14ac:dyDescent="0.25">
      <c r="A16" s="175" t="s">
        <v>102</v>
      </c>
      <c r="B16" s="106">
        <v>2</v>
      </c>
      <c r="C16" s="109">
        <v>7</v>
      </c>
      <c r="D16" s="106">
        <v>2</v>
      </c>
      <c r="E16" s="109">
        <v>7</v>
      </c>
      <c r="F16" s="106">
        <v>2</v>
      </c>
      <c r="G16" s="109">
        <v>4</v>
      </c>
      <c r="H16" s="106">
        <v>2</v>
      </c>
      <c r="I16" s="109">
        <v>4</v>
      </c>
      <c r="J16" s="106">
        <v>2</v>
      </c>
      <c r="K16" s="110">
        <v>5</v>
      </c>
      <c r="L16" s="106"/>
      <c r="M16" s="110"/>
      <c r="N16" s="106">
        <v>2</v>
      </c>
      <c r="O16" s="110">
        <v>4</v>
      </c>
      <c r="P16" s="109">
        <v>1</v>
      </c>
      <c r="Q16" s="109">
        <v>6</v>
      </c>
      <c r="R16" s="109">
        <v>1</v>
      </c>
      <c r="S16" s="109">
        <v>3</v>
      </c>
      <c r="T16" s="109">
        <v>5</v>
      </c>
      <c r="U16" s="109">
        <v>6</v>
      </c>
      <c r="V16" s="109">
        <v>5</v>
      </c>
      <c r="W16" s="109">
        <v>6</v>
      </c>
      <c r="X16" s="109">
        <v>3</v>
      </c>
      <c r="Y16" s="109">
        <v>3</v>
      </c>
      <c r="Z16" s="109">
        <f t="shared" si="2"/>
        <v>27</v>
      </c>
      <c r="AA16" s="109">
        <f t="shared" si="2"/>
        <v>55</v>
      </c>
      <c r="AB16" s="179">
        <f t="shared" si="1"/>
        <v>0.49090909090909091</v>
      </c>
    </row>
    <row r="17" spans="1:28" s="89" customFormat="1" x14ac:dyDescent="0.25">
      <c r="A17" s="175" t="s">
        <v>103</v>
      </c>
      <c r="B17" s="106">
        <v>0</v>
      </c>
      <c r="C17" s="109">
        <v>0</v>
      </c>
      <c r="D17" s="106">
        <v>0</v>
      </c>
      <c r="E17" s="109">
        <v>0</v>
      </c>
      <c r="F17" s="106">
        <v>0</v>
      </c>
      <c r="G17" s="109">
        <v>0</v>
      </c>
      <c r="H17" s="106">
        <v>0</v>
      </c>
      <c r="I17" s="109">
        <v>0</v>
      </c>
      <c r="J17" s="106">
        <v>0</v>
      </c>
      <c r="K17" s="110">
        <v>1</v>
      </c>
      <c r="L17" s="106"/>
      <c r="M17" s="110"/>
      <c r="N17" s="106">
        <v>0</v>
      </c>
      <c r="O17" s="110">
        <v>0</v>
      </c>
      <c r="P17" s="109">
        <v>0</v>
      </c>
      <c r="Q17" s="109">
        <v>0</v>
      </c>
      <c r="R17" s="109"/>
      <c r="S17" s="109"/>
      <c r="T17" s="109">
        <v>0</v>
      </c>
      <c r="U17" s="109">
        <v>0</v>
      </c>
      <c r="V17" s="109">
        <v>0</v>
      </c>
      <c r="W17" s="109">
        <v>1</v>
      </c>
      <c r="X17" s="109">
        <v>0</v>
      </c>
      <c r="Y17" s="109">
        <v>0</v>
      </c>
      <c r="Z17" s="109">
        <f t="shared" si="2"/>
        <v>0</v>
      </c>
      <c r="AA17" s="109">
        <f t="shared" si="2"/>
        <v>2</v>
      </c>
      <c r="AB17" s="179">
        <f t="shared" si="1"/>
        <v>0</v>
      </c>
    </row>
    <row r="18" spans="1:28" s="89" customFormat="1" x14ac:dyDescent="0.25">
      <c r="A18" s="175" t="s">
        <v>104</v>
      </c>
      <c r="B18" s="106">
        <v>0</v>
      </c>
      <c r="C18" s="109">
        <v>1</v>
      </c>
      <c r="D18" s="106">
        <v>0</v>
      </c>
      <c r="E18" s="109">
        <v>0</v>
      </c>
      <c r="F18" s="106">
        <v>0</v>
      </c>
      <c r="G18" s="109">
        <v>0</v>
      </c>
      <c r="H18" s="106">
        <v>1</v>
      </c>
      <c r="I18" s="109">
        <v>1</v>
      </c>
      <c r="J18" s="106">
        <v>0</v>
      </c>
      <c r="K18" s="110">
        <v>0</v>
      </c>
      <c r="L18" s="106"/>
      <c r="M18" s="110"/>
      <c r="N18" s="106">
        <v>0</v>
      </c>
      <c r="O18" s="110">
        <v>0</v>
      </c>
      <c r="P18" s="109">
        <v>0</v>
      </c>
      <c r="Q18" s="109">
        <v>0</v>
      </c>
      <c r="R18" s="109"/>
      <c r="S18" s="109"/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f t="shared" si="2"/>
        <v>1</v>
      </c>
      <c r="AA18" s="109">
        <f t="shared" si="2"/>
        <v>2</v>
      </c>
      <c r="AB18" s="179">
        <f t="shared" si="1"/>
        <v>0.5</v>
      </c>
    </row>
    <row r="19" spans="1:28" s="89" customFormat="1" ht="15.75" thickBot="1" x14ac:dyDescent="0.3">
      <c r="A19" s="175" t="s">
        <v>105</v>
      </c>
      <c r="B19" s="106">
        <v>0</v>
      </c>
      <c r="C19" s="109">
        <v>0</v>
      </c>
      <c r="D19" s="106">
        <v>0</v>
      </c>
      <c r="E19" s="109">
        <v>0</v>
      </c>
      <c r="F19" s="106">
        <v>0</v>
      </c>
      <c r="G19" s="109">
        <v>0</v>
      </c>
      <c r="H19" s="106">
        <v>0</v>
      </c>
      <c r="I19" s="109">
        <v>0</v>
      </c>
      <c r="J19" s="106">
        <v>0</v>
      </c>
      <c r="K19" s="110">
        <v>1</v>
      </c>
      <c r="L19" s="106"/>
      <c r="M19" s="110"/>
      <c r="N19" s="106">
        <v>0</v>
      </c>
      <c r="O19" s="110">
        <v>0</v>
      </c>
      <c r="P19" s="109">
        <v>1</v>
      </c>
      <c r="Q19" s="109">
        <v>1</v>
      </c>
      <c r="R19" s="109"/>
      <c r="S19" s="109"/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f t="shared" si="2"/>
        <v>1</v>
      </c>
      <c r="AA19" s="109">
        <f t="shared" si="2"/>
        <v>2</v>
      </c>
      <c r="AB19" s="179">
        <f t="shared" si="1"/>
        <v>0.5</v>
      </c>
    </row>
    <row r="20" spans="1:28" s="89" customFormat="1" ht="15.75" thickBot="1" x14ac:dyDescent="0.3">
      <c r="A20" s="178" t="s">
        <v>158</v>
      </c>
      <c r="B20" s="173">
        <f>B15+B10+B5</f>
        <v>10</v>
      </c>
      <c r="C20" s="173">
        <f t="shared" ref="C20:Y20" si="5">C15+C10+C5</f>
        <v>24</v>
      </c>
      <c r="D20" s="173">
        <f t="shared" si="5"/>
        <v>10</v>
      </c>
      <c r="E20" s="173">
        <f t="shared" si="5"/>
        <v>28</v>
      </c>
      <c r="F20" s="173">
        <f t="shared" si="5"/>
        <v>14</v>
      </c>
      <c r="G20" s="173">
        <f t="shared" si="5"/>
        <v>28</v>
      </c>
      <c r="H20" s="173">
        <f t="shared" si="5"/>
        <v>8</v>
      </c>
      <c r="I20" s="173">
        <f t="shared" si="5"/>
        <v>13</v>
      </c>
      <c r="J20" s="173">
        <f t="shared" si="5"/>
        <v>9</v>
      </c>
      <c r="K20" s="174">
        <f t="shared" si="5"/>
        <v>23</v>
      </c>
      <c r="L20" s="173">
        <f t="shared" si="5"/>
        <v>4</v>
      </c>
      <c r="M20" s="174">
        <f t="shared" si="5"/>
        <v>9</v>
      </c>
      <c r="N20" s="173">
        <f t="shared" si="5"/>
        <v>4</v>
      </c>
      <c r="O20" s="174">
        <f t="shared" si="5"/>
        <v>12</v>
      </c>
      <c r="P20" s="174">
        <f t="shared" si="5"/>
        <v>10</v>
      </c>
      <c r="Q20" s="174">
        <f t="shared" si="5"/>
        <v>25</v>
      </c>
      <c r="R20" s="174">
        <f t="shared" si="5"/>
        <v>9</v>
      </c>
      <c r="S20" s="174">
        <f t="shared" si="5"/>
        <v>16</v>
      </c>
      <c r="T20" s="174">
        <f t="shared" si="5"/>
        <v>18</v>
      </c>
      <c r="U20" s="174">
        <f t="shared" si="5"/>
        <v>27</v>
      </c>
      <c r="V20" s="174">
        <f t="shared" si="5"/>
        <v>15</v>
      </c>
      <c r="W20" s="174">
        <f t="shared" si="5"/>
        <v>22</v>
      </c>
      <c r="X20" s="233">
        <f t="shared" si="5"/>
        <v>15</v>
      </c>
      <c r="Y20" s="233">
        <f t="shared" si="5"/>
        <v>23</v>
      </c>
      <c r="Z20" s="174">
        <f t="shared" si="2"/>
        <v>126</v>
      </c>
      <c r="AA20" s="174">
        <f t="shared" si="2"/>
        <v>250</v>
      </c>
      <c r="AB20" s="181">
        <f t="shared" si="1"/>
        <v>0.504</v>
      </c>
    </row>
    <row r="21" spans="1:28" x14ac:dyDescent="0.25">
      <c r="P21" s="89"/>
      <c r="Q21" s="89"/>
      <c r="R21" s="89"/>
      <c r="S21" s="89"/>
      <c r="T21" s="89"/>
    </row>
  </sheetData>
  <mergeCells count="11">
    <mergeCell ref="Z3:AA3"/>
    <mergeCell ref="AB3:AB4"/>
    <mergeCell ref="J3:K3"/>
    <mergeCell ref="A3:A4"/>
    <mergeCell ref="B3:C3"/>
    <mergeCell ref="D3:E3"/>
    <mergeCell ref="F3:G3"/>
    <mergeCell ref="H3:I3"/>
    <mergeCell ref="L3:M3"/>
    <mergeCell ref="N3:O3"/>
    <mergeCell ref="P3:Q3"/>
  </mergeCells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RED</vt:lpstr>
      <vt:lpstr>ROT_NEU</vt:lpstr>
      <vt:lpstr>PAREJAS_PROT</vt:lpstr>
      <vt:lpstr>HORAS_MED</vt:lpstr>
      <vt:lpstr>HORAS_MED_ANTE</vt:lpstr>
      <vt:lpstr>MMN</vt:lpstr>
      <vt:lpstr>2CRED</vt:lpstr>
      <vt:lpstr>PAP</vt:lpstr>
      <vt:lpstr>GESTANTES</vt:lpstr>
      <vt:lpstr>pond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 2015</dc:creator>
  <cp:lastModifiedBy>NOREYKA VALENZUELA ROMERO</cp:lastModifiedBy>
  <cp:lastPrinted>2017-02-08T19:08:17Z</cp:lastPrinted>
  <dcterms:created xsi:type="dcterms:W3CDTF">2016-03-09T18:35:45Z</dcterms:created>
  <dcterms:modified xsi:type="dcterms:W3CDTF">2018-11-14T20:58:02Z</dcterms:modified>
</cp:coreProperties>
</file>