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ANEMIA\"/>
    </mc:Choice>
  </mc:AlternateContent>
  <xr:revisionPtr revIDLastSave="0" documentId="13_ncr:1_{767179F8-996C-4ACB-960A-B3C4A68C6FB2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ERADOS" sheetId="18" r:id="rId3"/>
    <sheet name="COMPARATIVO" sheetId="15" r:id="rId4"/>
    <sheet name="Gráfico1" sheetId="16" r:id="rId5"/>
    <sheet name="Gráfico2" sheetId="17" r:id="rId6"/>
    <sheet name="Gráfico3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8" l="1"/>
  <c r="D21" i="18"/>
  <c r="E21" i="18"/>
  <c r="F21" i="18"/>
  <c r="B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B34" i="18"/>
  <c r="B33" i="18"/>
  <c r="B32" i="18"/>
  <c r="B31" i="18"/>
  <c r="B30" i="18"/>
  <c r="B35" i="18"/>
  <c r="G21" i="18" l="1"/>
  <c r="A36" i="18"/>
  <c r="G32" i="18" l="1"/>
  <c r="G35" i="18"/>
  <c r="G30" i="18"/>
  <c r="G33" i="18"/>
  <c r="B36" i="18"/>
  <c r="G31" i="18"/>
  <c r="F36" i="18"/>
  <c r="E36" i="18"/>
  <c r="D36" i="18"/>
  <c r="G34" i="18"/>
  <c r="C36" i="18"/>
  <c r="A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G36" i="18" l="1"/>
  <c r="F36" i="14"/>
  <c r="G36" i="14" s="1"/>
  <c r="D9" i="15" s="1"/>
  <c r="C38" i="14"/>
  <c r="F34" i="14"/>
  <c r="G34" i="14" s="1"/>
  <c r="D7" i="15" s="1"/>
  <c r="E38" i="14"/>
  <c r="F35" i="14"/>
  <c r="G35" i="14" s="1"/>
  <c r="D8" i="15" s="1"/>
  <c r="D38" i="14"/>
  <c r="F33" i="14"/>
  <c r="G33" i="14" s="1"/>
  <c r="D6" i="15" s="1"/>
  <c r="F37" i="14"/>
  <c r="G37" i="14" s="1"/>
  <c r="D10" i="15" s="1"/>
  <c r="F32" i="14"/>
  <c r="G32" i="14" s="1"/>
  <c r="D5" i="15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F32" i="4" l="1"/>
  <c r="G32" i="4" s="1"/>
  <c r="C5" i="15" s="1"/>
  <c r="F38" i="14"/>
  <c r="G38" i="14" s="1"/>
  <c r="D11" i="15" s="1"/>
  <c r="F35" i="4"/>
  <c r="G35" i="4" s="1"/>
  <c r="C8" i="15" s="1"/>
  <c r="F36" i="4"/>
  <c r="G36" i="4" s="1"/>
  <c r="C9" i="15" s="1"/>
  <c r="E38" i="4"/>
  <c r="F33" i="4"/>
  <c r="G33" i="4" s="1"/>
  <c r="C6" i="15" s="1"/>
  <c r="F34" i="4"/>
  <c r="G34" i="4" s="1"/>
  <c r="C7" i="15" s="1"/>
  <c r="F37" i="4"/>
  <c r="G37" i="4" s="1"/>
  <c r="C10" i="15" s="1"/>
  <c r="C38" i="4"/>
  <c r="B38" i="4"/>
  <c r="D38" i="4"/>
  <c r="F38" i="4" l="1"/>
  <c r="G38" i="4" s="1"/>
  <c r="C11" i="15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<sst xmlns="http://schemas.openxmlformats.org/spreadsheetml/2006/main" count="148" uniqueCount="55">
  <si>
    <t>LEVE</t>
  </si>
  <si>
    <t>MODERADA</t>
  </si>
  <si>
    <t>SEVERA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</si>
  <si>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</si>
  <si>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</si>
  <si>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</si>
  <si>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</si>
  <si>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</si>
  <si>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</si>
  <si>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</si>
  <si>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</si>
  <si>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</si>
  <si>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DEÁN VALDIVIA</t>
  </si>
  <si>
    <t>MEJÍA</t>
  </si>
  <si>
    <t>PUNTA DE BOMBÓN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</si>
  <si>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</si>
  <si>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</si>
  <si>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</si>
  <si>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</si>
  <si>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</si>
  <si>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</si>
  <si>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</si>
  <si>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</si>
  <si>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</si>
  <si>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</si>
  <si>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</si>
  <si>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</si>
  <si>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</si>
  <si>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</si>
  <si>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</si>
  <si>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1A</t>
  </si>
  <si>
    <t>2A</t>
  </si>
  <si>
    <t>3A</t>
  </si>
  <si>
    <t>4A</t>
  </si>
  <si>
    <t>Total general</t>
  </si>
  <si>
    <t>M.R. ALTO INCLÁN</t>
  </si>
  <si>
    <t>M.R. COCACHACRA</t>
  </si>
  <si>
    <t>M.R. LA PUNTA</t>
  </si>
  <si>
    <t>NIÑOS RECUPERADOS DE ANEMIA</t>
  </si>
  <si>
    <t>ESTABLECIMIENTO</t>
  </si>
  <si>
    <t>MENOR DE 1 AÑO</t>
  </si>
  <si>
    <t>RECUPERADOS POR DISTRITO</t>
  </si>
  <si>
    <t>Muy Alta Prevalencia ≥ 15%</t>
  </si>
  <si>
    <t>Alta Prevalencia entre 10 - 14.9%</t>
  </si>
  <si>
    <t>Mediana Prevalencia entre 5 - 9.9 %</t>
  </si>
  <si>
    <t>Baja Prevalencia &lt; 5%</t>
  </si>
  <si>
    <t>&lt;5 AÑOS</t>
  </si>
  <si>
    <t>CÓDIGO D509, LAB=PR, TIPO_DIAG=R</t>
  </si>
  <si>
    <t xml:space="preserve">ANEMIA EN NIÑOS DE 6 A 35 MESES POR MICRO REDES Y ESTABLECIMIENTOS </t>
  </si>
  <si>
    <t xml:space="preserve">ANEMIA EN NIÑOS MENORES DE 5 AÑOS POR MICRO REDES Y ESTABLECIMIENTOS </t>
  </si>
  <si>
    <t>% ANEMIAS EN NIÑOS</t>
  </si>
  <si>
    <t>HOSPITAL ALTO INCLÁN</t>
  </si>
  <si>
    <t>SIN M.R.</t>
  </si>
  <si>
    <t>TOTAL ISLAY</t>
  </si>
  <si>
    <t>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</si>
</sst>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0070C0"/>
        <bgColor theme="4" tint="-0.249977111117893"/>
      </patternFill>
    </fill>
    <fill>
      <patternFill patternType="solid">
        <fgColor rgb="FF0070C0"/>
        <bgColor theme="8" tint="-0.24997711111789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/>
    <xf numFmtId="0" fontId="0" fillId="0" borderId="9" xfId="1" applyNumberFormat="1" applyFont="1" applyBorder="1" applyAlignment="1">
      <alignment horizontal="center"/>
    </xf>
    <xf numFmtId="0" fontId="2" fillId="4" borderId="9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8" borderId="11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7" fillId="9" borderId="12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7" fillId="11" borderId="13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7" fillId="12" borderId="13" xfId="0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0" fontId="10" fillId="0" borderId="0" xfId="0" applyFont="1"/>
    <xf numFmtId="0" fontId="11" fillId="9" borderId="12" xfId="0" applyFont="1" applyFill="1" applyBorder="1" applyAlignment="1">
      <alignment vertical="center" wrapText="1"/>
    </xf>
    <xf numFmtId="0" fontId="11" fillId="10" borderId="13" xfId="0" applyFont="1" applyFill="1" applyBorder="1" applyAlignment="1">
      <alignment vertical="center" wrapText="1"/>
    </xf>
    <xf numFmtId="0" fontId="11" fillId="12" borderId="13" xfId="0" applyFont="1" applyFill="1" applyBorder="1" applyAlignment="1">
      <alignment vertical="center" wrapText="1"/>
    </xf>
    <xf numFmtId="0" fontId="11" fillId="11" borderId="13" xfId="0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quotePrefix="1" applyFont="1"/>
  </cellXfs>
  <cellStyles count="2">
    <cellStyle name="Normal" xfId="0" builtinId="0"/>
    <cellStyle name="Porcentaje" xfId="1" builtinId="5"/>
  </cellStyles>
  <dxfs count="16"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66"/>
      <color rgb="FFB1E6F9"/>
      <color rgb="FF8EEE8E"/>
      <color rgb="FF99FF33"/>
      <color rgb="FF327EC4"/>
      <color rgb="FFFFCCFF"/>
      <color rgb="FFC9F7C9"/>
      <color rgb="FF48C5F2"/>
      <color rgb="FFC44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MARZO 2026</a:t>
            </a:r>
          </a:p>
        </c:rich>
      </c:tx>
      <c:layout>
        <c:manualLayout>
          <c:xMode val="edge"/>
          <c:yMode val="edge"/>
          <c:x val="0.23334695470758463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COMPARATIVO!$C$4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9106107130672127E-2"/>
                  <c:y val="-1.4629049111807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COMPARATIVO!$C$5:$C$11</c:f>
              <c:numCache>
                <c:formatCode>0.0%</c:formatCode>
                <c:ptCount val="7"/>
                <c:pt idx="0">
                  <c:v>4.6153846153846156E-2</c:v>
                </c:pt>
                <c:pt idx="1">
                  <c:v>0.2608695652173913</c:v>
                </c:pt>
                <c:pt idx="2">
                  <c:v>0.13385826771653545</c:v>
                </c:pt>
                <c:pt idx="3">
                  <c:v>9.8901098901098897E-2</c:v>
                </c:pt>
                <c:pt idx="4">
                  <c:v>0</c:v>
                </c:pt>
                <c:pt idx="5">
                  <c:v>7.2164948453608241E-2</c:v>
                </c:pt>
                <c:pt idx="6">
                  <c:v>0.11800302571860817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COMPARATIVO!$D$4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3647219379051417E-2"/>
                  <c:y val="6.269592476488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9-4F7D-AD27-DD04A30FABD7}"/>
                </c:ext>
              </c:extLst>
            </c:dLbl>
            <c:dLbl>
              <c:idx val="6"/>
              <c:layout>
                <c:manualLayout>
                  <c:x val="1.3647219379051518E-2"/>
                  <c:y val="-2.08986415882967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COMPARATIVO!$D$5:$D$11</c:f>
              <c:numCache>
                <c:formatCode>0.0%</c:formatCode>
                <c:ptCount val="7"/>
                <c:pt idx="0">
                  <c:v>4.2105263157894736E-2</c:v>
                </c:pt>
                <c:pt idx="1">
                  <c:v>0.22222222222222221</c:v>
                </c:pt>
                <c:pt idx="2">
                  <c:v>0.125</c:v>
                </c:pt>
                <c:pt idx="3">
                  <c:v>9.4017094017094016E-2</c:v>
                </c:pt>
                <c:pt idx="4">
                  <c:v>0</c:v>
                </c:pt>
                <c:pt idx="5">
                  <c:v>5.7142857142857141E-2</c:v>
                </c:pt>
                <c:pt idx="6">
                  <c:v>0.10793650793650794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ANEMIAS EN NIÑOS DE 6 A 35 MESES POR DISTRITOS 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ENERO A MARZO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 2026-  RED DE SALUD ISLAY</a:t>
            </a:r>
          </a:p>
        </c:rich>
      </c:tx>
      <c:layout>
        <c:manualLayout>
          <c:xMode val="edge"/>
          <c:yMode val="edge"/>
          <c:x val="0.22264270812302309"/>
          <c:y val="1.2598425196850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130</c:v>
                </c:pt>
                <c:pt idx="1">
                  <c:v>115</c:v>
                </c:pt>
                <c:pt idx="2">
                  <c:v>127</c:v>
                </c:pt>
                <c:pt idx="3">
                  <c:v>182</c:v>
                </c:pt>
                <c:pt idx="4">
                  <c:v>10</c:v>
                </c:pt>
                <c:pt idx="5">
                  <c:v>97</c:v>
                </c:pt>
                <c:pt idx="6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FCE-BDA2-BDA779AC682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4649286845033766E-3"/>
                  <c:y val="-3.63543027368778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6</c:v>
                </c:pt>
                <c:pt idx="1">
                  <c:v>30</c:v>
                </c:pt>
                <c:pt idx="2">
                  <c:v>17</c:v>
                </c:pt>
                <c:pt idx="3">
                  <c:v>18</c:v>
                </c:pt>
                <c:pt idx="4">
                  <c:v>0</c:v>
                </c:pt>
                <c:pt idx="5">
                  <c:v>7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FCE-BDA2-BDA779AC682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742686252595675E-16"/>
                  <c:y val="-8.9922510946843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4.6153846153846156E-2</c:v>
                </c:pt>
                <c:pt idx="1">
                  <c:v>0.2608695652173913</c:v>
                </c:pt>
                <c:pt idx="2">
                  <c:v>0.13385826771653545</c:v>
                </c:pt>
                <c:pt idx="3">
                  <c:v>9.8901098901098897E-2</c:v>
                </c:pt>
                <c:pt idx="4">
                  <c:v>0</c:v>
                </c:pt>
                <c:pt idx="5">
                  <c:v>7.2164948453608241E-2</c:v>
                </c:pt>
                <c:pt idx="6">
                  <c:v>0.11800302571860817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FCE-BDA2-BDA779AC68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7918287"/>
        <c:axId val="277925359"/>
      </c:barChart>
      <c:catAx>
        <c:axId val="27791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25359"/>
        <c:crosses val="autoZero"/>
        <c:auto val="1"/>
        <c:lblAlgn val="ctr"/>
        <c:lblOffset val="100"/>
        <c:noMultiLvlLbl val="0"/>
      </c:catAx>
      <c:valAx>
        <c:axId val="27792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1828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s-PE">
                <a:solidFill>
                  <a:schemeClr val="tx1"/>
                </a:solidFill>
                <a:latin typeface="Arial Black" panose="020B0A04020102020204" pitchFamily="34" charset="0"/>
              </a:rPr>
              <a:t>% DE ANEMIA  EN NIÑOS DE 6 A 35 MESES POR DISTRITOS </a:t>
            </a: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>
                <a:solidFill>
                  <a:schemeClr val="tx1"/>
                </a:solidFill>
                <a:latin typeface="Arial Black" panose="020B0A04020102020204" pitchFamily="34" charset="0"/>
              </a:rPr>
              <a:t> ENERO A MARZO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2274368541190761E-2"/>
          <c:y val="0.11435604886541763"/>
          <c:w val="0.96999598801042253"/>
          <c:h val="0.77144057793903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CC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06-4152-8249-8E6832E01E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4.6153846153846156E-2</c:v>
                </c:pt>
                <c:pt idx="1">
                  <c:v>0.2608695652173913</c:v>
                </c:pt>
                <c:pt idx="2">
                  <c:v>0.13385826771653545</c:v>
                </c:pt>
                <c:pt idx="3">
                  <c:v>9.8901098901098897E-2</c:v>
                </c:pt>
                <c:pt idx="4">
                  <c:v>0</c:v>
                </c:pt>
                <c:pt idx="5">
                  <c:v>7.2164948453608241E-2</c:v>
                </c:pt>
                <c:pt idx="6">
                  <c:v>0.11800302571860817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E-4066-A8FE-FAE91966630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8"/>
        <c:overlap val="-43"/>
        <c:axId val="120391567"/>
        <c:axId val="120390319"/>
      </c:barChart>
      <c:catAx>
        <c:axId val="120391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0390319"/>
        <c:crosses val="autoZero"/>
        <c:auto val="1"/>
        <c:lblAlgn val="ctr"/>
        <c:lblOffset val="100"/>
        <c:noMultiLvlLbl val="0"/>
      </c:catAx>
      <c:valAx>
        <c:axId val="12039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039156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752475-B7C7-4665-B6DA-432B7AAD9CCE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C3A8C4-3405-44EA-ABFD-FA3A67D339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zoomScale="85" zoomScaleNormal="85" workbookViewId="0">
      <selection activeCell="J20" sqref="J20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48</v>
      </c>
    </row>
    <row r="2" spans="1:7" ht="18.75" x14ac:dyDescent="0.3">
      <c r="A2" s="60" t="s">
        <v>54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52</v>
      </c>
      <c r="B6" s="9">
        <v>322</v>
      </c>
      <c r="C6" s="9">
        <v>21</v>
      </c>
      <c r="D6" s="9">
        <v>3</v>
      </c>
      <c r="E6" s="9">
        <v>0</v>
      </c>
      <c r="F6" s="9">
        <f>C6+D6+E6</f>
        <v>24</v>
      </c>
      <c r="G6" s="10">
        <f>IFERROR(F6/B6,0)</f>
        <v>7.4534161490683232E-2</v>
      </c>
    </row>
    <row r="7" spans="1:7" x14ac:dyDescent="0.25">
      <c r="A7" s="4" t="s">
        <v>15</v>
      </c>
      <c r="B7" s="11">
        <v>77</v>
      </c>
      <c r="C7" s="11">
        <v>3</v>
      </c>
      <c r="D7" s="11">
        <v>0</v>
      </c>
      <c r="E7" s="11">
        <v>0</v>
      </c>
      <c r="F7" s="11">
        <f t="shared" ref="F7:F21" si="0">C7+D7+E7</f>
        <v>3</v>
      </c>
      <c r="G7" s="12">
        <f t="shared" ref="G7:G21" si="1">IFERROR(F7/B7,0)</f>
        <v>3.896103896103896E-2</v>
      </c>
    </row>
    <row r="8" spans="1:7" x14ac:dyDescent="0.25">
      <c r="A8" s="5" t="s">
        <v>51</v>
      </c>
      <c r="B8" s="13">
        <v>182</v>
      </c>
      <c r="C8" s="13">
        <v>16</v>
      </c>
      <c r="D8" s="13">
        <v>2</v>
      </c>
      <c r="E8" s="13">
        <v>0</v>
      </c>
      <c r="F8" s="13">
        <f t="shared" si="0"/>
        <v>18</v>
      </c>
      <c r="G8" s="14">
        <f t="shared" si="1"/>
        <v>9.8901098901098897E-2</v>
      </c>
    </row>
    <row r="9" spans="1:7" x14ac:dyDescent="0.25">
      <c r="A9" s="4" t="s">
        <v>19</v>
      </c>
      <c r="B9" s="11">
        <v>10</v>
      </c>
      <c r="C9" s="11">
        <v>0</v>
      </c>
      <c r="D9" s="11">
        <v>0</v>
      </c>
      <c r="E9" s="11">
        <v>0</v>
      </c>
      <c r="F9" s="11">
        <f t="shared" si="0"/>
        <v>0</v>
      </c>
      <c r="G9" s="12">
        <f t="shared" si="1"/>
        <v>0</v>
      </c>
    </row>
    <row r="10" spans="1:7" x14ac:dyDescent="0.25">
      <c r="A10" s="5" t="s">
        <v>20</v>
      </c>
      <c r="B10" s="13">
        <v>53</v>
      </c>
      <c r="C10" s="13">
        <v>2</v>
      </c>
      <c r="D10" s="13">
        <v>1</v>
      </c>
      <c r="E10" s="13">
        <v>0</v>
      </c>
      <c r="F10" s="13">
        <f t="shared" si="0"/>
        <v>3</v>
      </c>
      <c r="G10" s="14">
        <f t="shared" si="1"/>
        <v>5.6603773584905662E-2</v>
      </c>
    </row>
    <row r="11" spans="1:7" x14ac:dyDescent="0.25">
      <c r="A11" s="6" t="s">
        <v>36</v>
      </c>
      <c r="B11" s="9">
        <v>115</v>
      </c>
      <c r="C11" s="9">
        <v>26</v>
      </c>
      <c r="D11" s="9">
        <v>4</v>
      </c>
      <c r="E11" s="9">
        <v>0</v>
      </c>
      <c r="F11" s="15">
        <f t="shared" si="0"/>
        <v>30</v>
      </c>
      <c r="G11" s="16">
        <f t="shared" si="1"/>
        <v>0.2608695652173913</v>
      </c>
    </row>
    <row r="12" spans="1:7" x14ac:dyDescent="0.25">
      <c r="A12" s="5" t="s">
        <v>16</v>
      </c>
      <c r="B12" s="13">
        <v>106</v>
      </c>
      <c r="C12" s="13">
        <v>25</v>
      </c>
      <c r="D12" s="13">
        <v>2</v>
      </c>
      <c r="E12" s="13">
        <v>0</v>
      </c>
      <c r="F12" s="13">
        <f t="shared" si="0"/>
        <v>27</v>
      </c>
      <c r="G12" s="14">
        <f t="shared" si="1"/>
        <v>0.25471698113207547</v>
      </c>
    </row>
    <row r="13" spans="1:7" x14ac:dyDescent="0.25">
      <c r="A13" s="4" t="s">
        <v>21</v>
      </c>
      <c r="B13" s="11">
        <v>9</v>
      </c>
      <c r="C13" s="11">
        <v>1</v>
      </c>
      <c r="D13" s="11">
        <v>2</v>
      </c>
      <c r="E13" s="11">
        <v>0</v>
      </c>
      <c r="F13" s="11">
        <f t="shared" si="0"/>
        <v>3</v>
      </c>
      <c r="G13" s="12">
        <f t="shared" si="1"/>
        <v>0.33333333333333331</v>
      </c>
    </row>
    <row r="14" spans="1:7" x14ac:dyDescent="0.25">
      <c r="A14" s="5" t="s">
        <v>22</v>
      </c>
      <c r="B14" s="13">
        <v>0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23</v>
      </c>
      <c r="B15" s="11">
        <v>0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37</v>
      </c>
      <c r="B16" s="9">
        <v>224</v>
      </c>
      <c r="C16" s="9">
        <v>21</v>
      </c>
      <c r="D16" s="9">
        <v>3</v>
      </c>
      <c r="E16" s="9">
        <v>0</v>
      </c>
      <c r="F16" s="9">
        <f t="shared" si="0"/>
        <v>24</v>
      </c>
      <c r="G16" s="10">
        <f t="shared" si="1"/>
        <v>0.10714285714285714</v>
      </c>
    </row>
    <row r="17" spans="1:7" x14ac:dyDescent="0.25">
      <c r="A17" s="4" t="s">
        <v>17</v>
      </c>
      <c r="B17" s="11">
        <v>63</v>
      </c>
      <c r="C17" s="11">
        <v>9</v>
      </c>
      <c r="D17" s="11">
        <v>0</v>
      </c>
      <c r="E17" s="11">
        <v>0</v>
      </c>
      <c r="F17" s="11">
        <f t="shared" si="0"/>
        <v>9</v>
      </c>
      <c r="G17" s="12">
        <f t="shared" si="1"/>
        <v>0.14285714285714285</v>
      </c>
    </row>
    <row r="18" spans="1:7" x14ac:dyDescent="0.25">
      <c r="A18" s="5" t="s">
        <v>18</v>
      </c>
      <c r="B18" s="13">
        <v>97</v>
      </c>
      <c r="C18" s="13">
        <v>6</v>
      </c>
      <c r="D18" s="13">
        <v>1</v>
      </c>
      <c r="E18" s="13">
        <v>0</v>
      </c>
      <c r="F18" s="13">
        <f t="shared" si="0"/>
        <v>7</v>
      </c>
      <c r="G18" s="14">
        <f t="shared" si="1"/>
        <v>7.2164948453608241E-2</v>
      </c>
    </row>
    <row r="19" spans="1:7" x14ac:dyDescent="0.25">
      <c r="A19" s="4" t="s">
        <v>24</v>
      </c>
      <c r="B19" s="11">
        <v>12</v>
      </c>
      <c r="C19" s="11">
        <v>4</v>
      </c>
      <c r="D19" s="11">
        <v>1</v>
      </c>
      <c r="E19" s="11">
        <v>0</v>
      </c>
      <c r="F19" s="11">
        <f t="shared" si="0"/>
        <v>5</v>
      </c>
      <c r="G19" s="12">
        <f t="shared" si="1"/>
        <v>0.41666666666666669</v>
      </c>
    </row>
    <row r="20" spans="1:7" ht="15.75" thickBot="1" x14ac:dyDescent="0.3">
      <c r="A20" s="5" t="s">
        <v>25</v>
      </c>
      <c r="B20" s="13">
        <v>52</v>
      </c>
      <c r="C20" s="13">
        <v>2</v>
      </c>
      <c r="D20" s="13">
        <v>1</v>
      </c>
      <c r="E20" s="13">
        <v>0</v>
      </c>
      <c r="F20" s="13">
        <f t="shared" si="0"/>
        <v>3</v>
      </c>
      <c r="G20" s="14">
        <f t="shared" si="1"/>
        <v>5.7692307692307696E-2</v>
      </c>
    </row>
    <row r="21" spans="1:7" ht="15.75" thickTop="1" x14ac:dyDescent="0.25">
      <c r="A21" s="7" t="s">
        <v>34</v>
      </c>
      <c r="B21" s="17">
        <v>661</v>
      </c>
      <c r="C21" s="17">
        <v>68</v>
      </c>
      <c r="D21" s="17">
        <v>10</v>
      </c>
      <c r="E21" s="17">
        <v>0</v>
      </c>
      <c r="F21" s="17">
        <f t="shared" si="0"/>
        <v>78</v>
      </c>
      <c r="G21" s="18">
        <f t="shared" si="1"/>
        <v>0.11800302571860817</v>
      </c>
    </row>
    <row r="22" spans="1:7" x14ac:dyDescent="0.25">
      <c r="A22" s="30" t="s">
        <v>7</v>
      </c>
    </row>
    <row r="29" spans="1:7" ht="18.75" x14ac:dyDescent="0.3">
      <c r="A29" s="1" t="s">
        <v>29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130</v>
      </c>
      <c r="C32" s="25">
        <f t="shared" ref="C32:E32" si="2">+C7+C10</f>
        <v>5</v>
      </c>
      <c r="D32" s="25">
        <f t="shared" si="2"/>
        <v>1</v>
      </c>
      <c r="E32" s="25">
        <f t="shared" si="2"/>
        <v>0</v>
      </c>
      <c r="F32" s="26">
        <f t="shared" ref="F32:F38" si="3">C32+D32+E32</f>
        <v>6</v>
      </c>
      <c r="G32" s="51">
        <f t="shared" ref="G32:G37" si="4">F32/B32</f>
        <v>4.6153846153846156E-2</v>
      </c>
    </row>
    <row r="33" spans="1:7" x14ac:dyDescent="0.25">
      <c r="A33" s="24" t="s">
        <v>8</v>
      </c>
      <c r="B33" s="25">
        <f>+B11</f>
        <v>115</v>
      </c>
      <c r="C33" s="25">
        <f t="shared" ref="C33:E33" si="5">+C11</f>
        <v>26</v>
      </c>
      <c r="D33" s="25">
        <f t="shared" si="5"/>
        <v>4</v>
      </c>
      <c r="E33" s="25">
        <f t="shared" si="5"/>
        <v>0</v>
      </c>
      <c r="F33" s="26">
        <f t="shared" si="3"/>
        <v>30</v>
      </c>
      <c r="G33" s="51">
        <f t="shared" si="4"/>
        <v>0.2608695652173913</v>
      </c>
    </row>
    <row r="34" spans="1:7" x14ac:dyDescent="0.25">
      <c r="A34" s="24" t="s">
        <v>12</v>
      </c>
      <c r="B34" s="25">
        <f>+B17+B19+B20</f>
        <v>127</v>
      </c>
      <c r="C34" s="25">
        <f t="shared" ref="C34:E34" si="6">+C17+C19+C20</f>
        <v>15</v>
      </c>
      <c r="D34" s="25">
        <f t="shared" si="6"/>
        <v>2</v>
      </c>
      <c r="E34" s="25">
        <f t="shared" si="6"/>
        <v>0</v>
      </c>
      <c r="F34" s="26">
        <f t="shared" si="3"/>
        <v>17</v>
      </c>
      <c r="G34" s="51">
        <f t="shared" si="4"/>
        <v>0.13385826771653545</v>
      </c>
    </row>
    <row r="35" spans="1:7" x14ac:dyDescent="0.25">
      <c r="A35" s="24" t="s">
        <v>6</v>
      </c>
      <c r="B35" s="25">
        <f>+B8</f>
        <v>182</v>
      </c>
      <c r="C35" s="25">
        <f t="shared" ref="C35:E35" si="7">+C8</f>
        <v>16</v>
      </c>
      <c r="D35" s="25">
        <f t="shared" si="7"/>
        <v>2</v>
      </c>
      <c r="E35" s="25">
        <f t="shared" si="7"/>
        <v>0</v>
      </c>
      <c r="F35" s="26">
        <f t="shared" si="3"/>
        <v>18</v>
      </c>
      <c r="G35" s="52">
        <f t="shared" si="4"/>
        <v>9.8901098901098897E-2</v>
      </c>
    </row>
    <row r="36" spans="1:7" x14ac:dyDescent="0.25">
      <c r="A36" s="24" t="s">
        <v>13</v>
      </c>
      <c r="B36" s="25">
        <f>+B9</f>
        <v>10</v>
      </c>
      <c r="C36" s="25">
        <f t="shared" ref="C36:E36" si="8">+C9</f>
        <v>0</v>
      </c>
      <c r="D36" s="25">
        <f t="shared" si="8"/>
        <v>0</v>
      </c>
      <c r="E36" s="25">
        <f t="shared" si="8"/>
        <v>0</v>
      </c>
      <c r="F36" s="26">
        <f t="shared" si="3"/>
        <v>0</v>
      </c>
      <c r="G36" s="51">
        <f t="shared" si="4"/>
        <v>0</v>
      </c>
    </row>
    <row r="37" spans="1:7" x14ac:dyDescent="0.25">
      <c r="A37" s="24" t="s">
        <v>14</v>
      </c>
      <c r="B37" s="25">
        <f>+B18</f>
        <v>97</v>
      </c>
      <c r="C37" s="25">
        <f t="shared" ref="C37:E37" si="9">+C18</f>
        <v>6</v>
      </c>
      <c r="D37" s="25">
        <f t="shared" si="9"/>
        <v>1</v>
      </c>
      <c r="E37" s="25">
        <f t="shared" si="9"/>
        <v>0</v>
      </c>
      <c r="F37" s="26">
        <f t="shared" si="3"/>
        <v>7</v>
      </c>
      <c r="G37" s="51">
        <f t="shared" si="4"/>
        <v>7.2164948453608241E-2</v>
      </c>
    </row>
    <row r="38" spans="1:7" x14ac:dyDescent="0.25">
      <c r="A38" s="27" t="s">
        <v>53</v>
      </c>
      <c r="B38" s="28">
        <f>SUM(B32:B37)</f>
        <v>661</v>
      </c>
      <c r="C38" s="28">
        <f>SUM(C32:C37)</f>
        <v>68</v>
      </c>
      <c r="D38" s="28">
        <f>SUM(D32:D37)</f>
        <v>10</v>
      </c>
      <c r="E38" s="28">
        <f>SUM(E32:E37)</f>
        <v>0</v>
      </c>
      <c r="F38" s="28">
        <f t="shared" si="3"/>
        <v>78</v>
      </c>
      <c r="G38" s="51">
        <f>F38/B38</f>
        <v>0.11800302571860817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42</v>
      </c>
    </row>
    <row r="43" spans="1:7" ht="16.5" thickBot="1" x14ac:dyDescent="0.3">
      <c r="A43" s="46" t="s">
        <v>43</v>
      </c>
    </row>
    <row r="44" spans="1:7" ht="32.25" thickBot="1" x14ac:dyDescent="0.3">
      <c r="A44" s="50" t="s">
        <v>44</v>
      </c>
    </row>
    <row r="45" spans="1:7" ht="16.5" thickBot="1" x14ac:dyDescent="0.3">
      <c r="A45" s="47" t="s">
        <v>45</v>
      </c>
    </row>
  </sheetData>
  <conditionalFormatting sqref="G32:G38">
    <cfRule type="cellIs" dxfId="15" priority="1" operator="greaterThanOrEqual">
      <formula>0.15</formula>
    </cfRule>
    <cfRule type="cellIs" dxfId="14" priority="2" operator="between">
      <formula>0.1</formula>
      <formula>0.149</formula>
    </cfRule>
    <cfRule type="cellIs" dxfId="13" priority="3" operator="between">
      <formula>0.05</formula>
      <formula>0.099</formula>
    </cfRule>
    <cfRule type="cellIs" dxfId="12" priority="4" operator="lessThan">
      <formula>0.05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="85" zoomScaleNormal="85" workbookViewId="0">
      <selection activeCell="K10" sqref="K10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49</v>
      </c>
    </row>
    <row r="2" spans="1:7" ht="18.75" x14ac:dyDescent="0.3">
      <c r="A2" s="60" t="s">
        <v>54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52</v>
      </c>
      <c r="B6" s="9">
        <v>440</v>
      </c>
      <c r="C6" s="9">
        <v>26</v>
      </c>
      <c r="D6" s="9">
        <v>4</v>
      </c>
      <c r="E6" s="9">
        <v>0</v>
      </c>
      <c r="F6" s="9">
        <f>C6+D6+E6</f>
        <v>30</v>
      </c>
      <c r="G6" s="10">
        <f t="shared" ref="G6:G21" si="0">IFERROR(F6/B6,0)</f>
        <v>6.8181818181818177E-2</v>
      </c>
    </row>
    <row r="7" spans="1:7" x14ac:dyDescent="0.25">
      <c r="A7" s="4" t="s">
        <v>15</v>
      </c>
      <c r="B7" s="11">
        <v>101</v>
      </c>
      <c r="C7" s="11">
        <v>3</v>
      </c>
      <c r="D7" s="11">
        <v>0</v>
      </c>
      <c r="E7" s="11">
        <v>0</v>
      </c>
      <c r="F7" s="11">
        <f t="shared" ref="F7:F21" si="1">C7+D7+E7</f>
        <v>3</v>
      </c>
      <c r="G7" s="12">
        <f t="shared" si="0"/>
        <v>2.9702970297029702E-2</v>
      </c>
    </row>
    <row r="8" spans="1:7" x14ac:dyDescent="0.25">
      <c r="A8" s="5" t="s">
        <v>51</v>
      </c>
      <c r="B8" s="13">
        <v>234</v>
      </c>
      <c r="C8" s="13">
        <v>19</v>
      </c>
      <c r="D8" s="13">
        <v>3</v>
      </c>
      <c r="E8" s="13">
        <v>0</v>
      </c>
      <c r="F8" s="13">
        <f t="shared" si="1"/>
        <v>22</v>
      </c>
      <c r="G8" s="14">
        <f t="shared" si="0"/>
        <v>9.4017094017094016E-2</v>
      </c>
    </row>
    <row r="9" spans="1:7" x14ac:dyDescent="0.25">
      <c r="A9" s="4" t="s">
        <v>19</v>
      </c>
      <c r="B9" s="11">
        <v>16</v>
      </c>
      <c r="C9" s="11">
        <v>0</v>
      </c>
      <c r="D9" s="11">
        <v>0</v>
      </c>
      <c r="E9" s="11">
        <v>0</v>
      </c>
      <c r="F9" s="11">
        <f t="shared" si="1"/>
        <v>0</v>
      </c>
      <c r="G9" s="12">
        <f t="shared" si="0"/>
        <v>0</v>
      </c>
    </row>
    <row r="10" spans="1:7" x14ac:dyDescent="0.25">
      <c r="A10" s="5" t="s">
        <v>20</v>
      </c>
      <c r="B10" s="13">
        <v>89</v>
      </c>
      <c r="C10" s="13">
        <v>4</v>
      </c>
      <c r="D10" s="13">
        <v>1</v>
      </c>
      <c r="E10" s="13">
        <v>0</v>
      </c>
      <c r="F10" s="13">
        <f t="shared" si="1"/>
        <v>5</v>
      </c>
      <c r="G10" s="14">
        <f t="shared" si="0"/>
        <v>5.6179775280898875E-2</v>
      </c>
    </row>
    <row r="11" spans="1:7" x14ac:dyDescent="0.25">
      <c r="A11" s="6" t="s">
        <v>36</v>
      </c>
      <c r="B11" s="9">
        <v>189</v>
      </c>
      <c r="C11" s="9">
        <v>37</v>
      </c>
      <c r="D11" s="9">
        <v>5</v>
      </c>
      <c r="E11" s="9">
        <v>0</v>
      </c>
      <c r="F11" s="15">
        <f t="shared" si="1"/>
        <v>42</v>
      </c>
      <c r="G11" s="16">
        <f t="shared" si="0"/>
        <v>0.22222222222222221</v>
      </c>
    </row>
    <row r="12" spans="1:7" x14ac:dyDescent="0.25">
      <c r="A12" s="5" t="s">
        <v>16</v>
      </c>
      <c r="B12" s="13">
        <v>168</v>
      </c>
      <c r="C12" s="13">
        <v>35</v>
      </c>
      <c r="D12" s="13">
        <v>3</v>
      </c>
      <c r="E12" s="13">
        <v>0</v>
      </c>
      <c r="F12" s="13">
        <f t="shared" si="1"/>
        <v>38</v>
      </c>
      <c r="G12" s="14">
        <f t="shared" si="0"/>
        <v>0.22619047619047619</v>
      </c>
    </row>
    <row r="13" spans="1:7" x14ac:dyDescent="0.25">
      <c r="A13" s="4" t="s">
        <v>21</v>
      </c>
      <c r="B13" s="11">
        <v>14</v>
      </c>
      <c r="C13" s="11">
        <v>1</v>
      </c>
      <c r="D13" s="11">
        <v>2</v>
      </c>
      <c r="E13" s="11">
        <v>0</v>
      </c>
      <c r="F13" s="11">
        <f t="shared" si="1"/>
        <v>3</v>
      </c>
      <c r="G13" s="12">
        <f t="shared" si="0"/>
        <v>0.21428571428571427</v>
      </c>
    </row>
    <row r="14" spans="1:7" x14ac:dyDescent="0.25">
      <c r="A14" s="5" t="s">
        <v>22</v>
      </c>
      <c r="B14" s="13">
        <v>2</v>
      </c>
      <c r="C14" s="13">
        <v>0</v>
      </c>
      <c r="D14" s="13">
        <v>0</v>
      </c>
      <c r="E14" s="13">
        <v>0</v>
      </c>
      <c r="F14" s="13">
        <f t="shared" si="1"/>
        <v>0</v>
      </c>
      <c r="G14" s="14">
        <f t="shared" si="0"/>
        <v>0</v>
      </c>
    </row>
    <row r="15" spans="1:7" x14ac:dyDescent="0.25">
      <c r="A15" s="4" t="s">
        <v>23</v>
      </c>
      <c r="B15" s="11">
        <v>5</v>
      </c>
      <c r="C15" s="11">
        <v>1</v>
      </c>
      <c r="D15" s="11">
        <v>0</v>
      </c>
      <c r="E15" s="11">
        <v>0</v>
      </c>
      <c r="F15" s="11">
        <f t="shared" si="1"/>
        <v>1</v>
      </c>
      <c r="G15" s="12">
        <f t="shared" si="0"/>
        <v>0.2</v>
      </c>
    </row>
    <row r="16" spans="1:7" x14ac:dyDescent="0.25">
      <c r="A16" s="3" t="s">
        <v>37</v>
      </c>
      <c r="B16" s="9">
        <v>316</v>
      </c>
      <c r="C16" s="9">
        <v>26</v>
      </c>
      <c r="D16" s="9">
        <v>4</v>
      </c>
      <c r="E16" s="9">
        <v>0</v>
      </c>
      <c r="F16" s="9">
        <f t="shared" si="1"/>
        <v>30</v>
      </c>
      <c r="G16" s="10">
        <f t="shared" si="0"/>
        <v>9.49367088607595E-2</v>
      </c>
    </row>
    <row r="17" spans="1:7" x14ac:dyDescent="0.25">
      <c r="A17" s="4" t="s">
        <v>17</v>
      </c>
      <c r="B17" s="11">
        <v>80</v>
      </c>
      <c r="C17" s="11">
        <v>13</v>
      </c>
      <c r="D17" s="11">
        <v>0</v>
      </c>
      <c r="E17" s="11">
        <v>0</v>
      </c>
      <c r="F17" s="11">
        <f t="shared" si="1"/>
        <v>13</v>
      </c>
      <c r="G17" s="12">
        <f t="shared" si="0"/>
        <v>0.16250000000000001</v>
      </c>
    </row>
    <row r="18" spans="1:7" x14ac:dyDescent="0.25">
      <c r="A18" s="5" t="s">
        <v>18</v>
      </c>
      <c r="B18" s="13">
        <v>140</v>
      </c>
      <c r="C18" s="13">
        <v>7</v>
      </c>
      <c r="D18" s="13">
        <v>1</v>
      </c>
      <c r="E18" s="13">
        <v>0</v>
      </c>
      <c r="F18" s="13">
        <f t="shared" si="1"/>
        <v>8</v>
      </c>
      <c r="G18" s="14">
        <f t="shared" si="0"/>
        <v>5.7142857142857141E-2</v>
      </c>
    </row>
    <row r="19" spans="1:7" x14ac:dyDescent="0.25">
      <c r="A19" s="4" t="s">
        <v>24</v>
      </c>
      <c r="B19" s="11">
        <v>23</v>
      </c>
      <c r="C19" s="11">
        <v>4</v>
      </c>
      <c r="D19" s="11">
        <v>2</v>
      </c>
      <c r="E19" s="11">
        <v>0</v>
      </c>
      <c r="F19" s="11">
        <f t="shared" si="1"/>
        <v>6</v>
      </c>
      <c r="G19" s="12">
        <f t="shared" si="0"/>
        <v>0.2608695652173913</v>
      </c>
    </row>
    <row r="20" spans="1:7" ht="15.75" thickBot="1" x14ac:dyDescent="0.3">
      <c r="A20" s="5" t="s">
        <v>25</v>
      </c>
      <c r="B20" s="13">
        <v>73</v>
      </c>
      <c r="C20" s="13">
        <v>2</v>
      </c>
      <c r="D20" s="13">
        <v>1</v>
      </c>
      <c r="E20" s="13">
        <v>0</v>
      </c>
      <c r="F20" s="13">
        <f t="shared" si="1"/>
        <v>3</v>
      </c>
      <c r="G20" s="14">
        <f t="shared" si="0"/>
        <v>4.1095890410958902E-2</v>
      </c>
    </row>
    <row r="21" spans="1:7" ht="15.75" thickTop="1" x14ac:dyDescent="0.25">
      <c r="A21" s="7" t="s">
        <v>34</v>
      </c>
      <c r="B21" s="17">
        <v>945</v>
      </c>
      <c r="C21" s="17">
        <v>89</v>
      </c>
      <c r="D21" s="17">
        <v>13</v>
      </c>
      <c r="E21" s="17">
        <v>0</v>
      </c>
      <c r="F21" s="17">
        <f t="shared" si="1"/>
        <v>102</v>
      </c>
      <c r="G21" s="18">
        <f t="shared" si="0"/>
        <v>0.10793650793650794</v>
      </c>
    </row>
    <row r="22" spans="1:7" x14ac:dyDescent="0.25">
      <c r="A22" s="31" t="s">
        <v>7</v>
      </c>
    </row>
    <row r="29" spans="1:7" ht="18.75" x14ac:dyDescent="0.3">
      <c r="A29" s="1" t="s">
        <v>26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190</v>
      </c>
      <c r="C32" s="25">
        <f t="shared" ref="C32:E32" si="2">+C7+C10</f>
        <v>7</v>
      </c>
      <c r="D32" s="25">
        <f t="shared" si="2"/>
        <v>1</v>
      </c>
      <c r="E32" s="25">
        <f t="shared" si="2"/>
        <v>0</v>
      </c>
      <c r="F32" s="26">
        <f t="shared" ref="F32:F38" si="3">C32+D32+E32</f>
        <v>8</v>
      </c>
      <c r="G32" s="51">
        <f t="shared" ref="G32:G37" si="4">F32/B32</f>
        <v>4.2105263157894736E-2</v>
      </c>
    </row>
    <row r="33" spans="1:7" x14ac:dyDescent="0.25">
      <c r="A33" s="24" t="s">
        <v>8</v>
      </c>
      <c r="B33" s="25">
        <f>+B11</f>
        <v>189</v>
      </c>
      <c r="C33" s="25">
        <f t="shared" ref="C33:E33" si="5">+C11</f>
        <v>37</v>
      </c>
      <c r="D33" s="25">
        <f t="shared" si="5"/>
        <v>5</v>
      </c>
      <c r="E33" s="25">
        <f t="shared" si="5"/>
        <v>0</v>
      </c>
      <c r="F33" s="26">
        <f t="shared" si="3"/>
        <v>42</v>
      </c>
      <c r="G33" s="51">
        <f t="shared" si="4"/>
        <v>0.22222222222222221</v>
      </c>
    </row>
    <row r="34" spans="1:7" x14ac:dyDescent="0.25">
      <c r="A34" s="24" t="s">
        <v>12</v>
      </c>
      <c r="B34" s="25">
        <f>+B17+B19+B20</f>
        <v>176</v>
      </c>
      <c r="C34" s="25">
        <f t="shared" ref="C34:E34" si="6">+C17+C19+C20</f>
        <v>19</v>
      </c>
      <c r="D34" s="25">
        <f t="shared" si="6"/>
        <v>3</v>
      </c>
      <c r="E34" s="25">
        <f t="shared" si="6"/>
        <v>0</v>
      </c>
      <c r="F34" s="26">
        <f t="shared" si="3"/>
        <v>22</v>
      </c>
      <c r="G34" s="51">
        <f t="shared" si="4"/>
        <v>0.125</v>
      </c>
    </row>
    <row r="35" spans="1:7" x14ac:dyDescent="0.25">
      <c r="A35" s="24" t="s">
        <v>6</v>
      </c>
      <c r="B35" s="25">
        <f>+B8</f>
        <v>234</v>
      </c>
      <c r="C35" s="25">
        <f t="shared" ref="C35:E36" si="7">+C8</f>
        <v>19</v>
      </c>
      <c r="D35" s="25">
        <f t="shared" si="7"/>
        <v>3</v>
      </c>
      <c r="E35" s="25">
        <f t="shared" si="7"/>
        <v>0</v>
      </c>
      <c r="F35" s="26">
        <f t="shared" si="3"/>
        <v>22</v>
      </c>
      <c r="G35" s="52">
        <f t="shared" si="4"/>
        <v>9.4017094017094016E-2</v>
      </c>
    </row>
    <row r="36" spans="1:7" x14ac:dyDescent="0.25">
      <c r="A36" s="24" t="s">
        <v>13</v>
      </c>
      <c r="B36" s="25">
        <f>+B9</f>
        <v>16</v>
      </c>
      <c r="C36" s="25">
        <f t="shared" si="7"/>
        <v>0</v>
      </c>
      <c r="D36" s="25">
        <f t="shared" si="7"/>
        <v>0</v>
      </c>
      <c r="E36" s="25">
        <f t="shared" si="7"/>
        <v>0</v>
      </c>
      <c r="F36" s="26">
        <f t="shared" si="3"/>
        <v>0</v>
      </c>
      <c r="G36" s="51">
        <f t="shared" si="4"/>
        <v>0</v>
      </c>
    </row>
    <row r="37" spans="1:7" x14ac:dyDescent="0.25">
      <c r="A37" s="24" t="s">
        <v>14</v>
      </c>
      <c r="B37" s="25">
        <f>+B18</f>
        <v>140</v>
      </c>
      <c r="C37" s="25">
        <f t="shared" ref="C37:E37" si="8">+C18</f>
        <v>7</v>
      </c>
      <c r="D37" s="25">
        <f t="shared" si="8"/>
        <v>1</v>
      </c>
      <c r="E37" s="25">
        <f t="shared" si="8"/>
        <v>0</v>
      </c>
      <c r="F37" s="26">
        <f t="shared" si="3"/>
        <v>8</v>
      </c>
      <c r="G37" s="51">
        <f t="shared" si="4"/>
        <v>5.7142857142857141E-2</v>
      </c>
    </row>
    <row r="38" spans="1:7" x14ac:dyDescent="0.25">
      <c r="A38" s="27" t="str">
        <f>+A21</f>
        <v>Total general</v>
      </c>
      <c r="B38" s="28">
        <f>SUM(B32:B37)</f>
        <v>945</v>
      </c>
      <c r="C38" s="28">
        <f>SUM(C32:C37)</f>
        <v>89</v>
      </c>
      <c r="D38" s="28">
        <f>SUM(D32:D37)</f>
        <v>13</v>
      </c>
      <c r="E38" s="28">
        <f>SUM(E32:E37)</f>
        <v>0</v>
      </c>
      <c r="F38" s="28">
        <f t="shared" si="3"/>
        <v>102</v>
      </c>
      <c r="G38" s="51">
        <f>F38/B38</f>
        <v>0.10793650793650794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42</v>
      </c>
    </row>
    <row r="43" spans="1:7" ht="16.5" thickBot="1" x14ac:dyDescent="0.3">
      <c r="A43" s="46" t="s">
        <v>43</v>
      </c>
    </row>
    <row r="44" spans="1:7" ht="32.25" thickBot="1" x14ac:dyDescent="0.3">
      <c r="A44" s="50" t="s">
        <v>44</v>
      </c>
    </row>
    <row r="45" spans="1:7" ht="16.5" thickBot="1" x14ac:dyDescent="0.3">
      <c r="A45" s="47" t="s">
        <v>45</v>
      </c>
    </row>
  </sheetData>
  <conditionalFormatting sqref="G32:G38">
    <cfRule type="cellIs" dxfId="11" priority="1" operator="greaterThanOrEqual">
      <formula>0.15</formula>
    </cfRule>
    <cfRule type="cellIs" dxfId="10" priority="2" operator="between">
      <formula>0.1</formula>
      <formula>0.149</formula>
    </cfRule>
    <cfRule type="cellIs" dxfId="9" priority="3" operator="between">
      <formula>0.05</formula>
      <formula>0.099</formula>
    </cfRule>
    <cfRule type="cellIs" dxfId="8" priority="4" operator="lessThan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F12" sqref="F12"/>
    </sheetView>
  </sheetViews>
  <sheetFormatPr baseColWidth="10" defaultRowHeight="15" x14ac:dyDescent="0.25"/>
  <cols>
    <col min="1" max="1" width="32.140625" customWidth="1"/>
    <col min="2" max="7" width="11.42578125" style="2"/>
  </cols>
  <sheetData>
    <row r="1" spans="1:8" ht="18.75" x14ac:dyDescent="0.3">
      <c r="A1" s="1" t="s">
        <v>38</v>
      </c>
      <c r="H1" s="53" t="s">
        <v>47</v>
      </c>
    </row>
    <row r="2" spans="1:8" ht="18.75" x14ac:dyDescent="0.3">
      <c r="A2" s="60" t="s">
        <v>54</v>
      </c>
    </row>
    <row r="5" spans="1:8" ht="30" x14ac:dyDescent="0.25">
      <c r="A5" s="39" t="s">
        <v>39</v>
      </c>
      <c r="B5" s="40" t="s">
        <v>40</v>
      </c>
      <c r="C5" s="41" t="s">
        <v>30</v>
      </c>
      <c r="D5" s="41" t="s">
        <v>31</v>
      </c>
      <c r="E5" s="41" t="s">
        <v>32</v>
      </c>
      <c r="F5" s="41" t="s">
        <v>33</v>
      </c>
      <c r="G5" s="41" t="s">
        <v>34</v>
      </c>
    </row>
    <row r="6" spans="1:8" x14ac:dyDescent="0.25">
      <c r="A6" s="42" t="s">
        <v>35</v>
      </c>
      <c r="B6" s="43"/>
      <c r="C6" s="43">
        <v>2</v>
      </c>
      <c r="D6" s="43"/>
      <c r="E6" s="43"/>
      <c r="F6" s="43"/>
      <c r="G6" s="43">
        <f>SUM(B6:F6)</f>
        <v>2</v>
      </c>
    </row>
    <row r="7" spans="1:8" x14ac:dyDescent="0.25">
      <c r="A7" s="30" t="s">
        <v>51</v>
      </c>
      <c r="B7" s="25"/>
      <c r="C7" s="25">
        <v>2</v>
      </c>
      <c r="D7" s="25"/>
      <c r="E7" s="25"/>
      <c r="F7" s="25"/>
      <c r="G7" s="25">
        <f t="shared" ref="G7:G21" si="0">SUM(B7:F7)</f>
        <v>2</v>
      </c>
    </row>
    <row r="8" spans="1:8" x14ac:dyDescent="0.25">
      <c r="A8" s="44" t="s">
        <v>15</v>
      </c>
      <c r="B8" s="25"/>
      <c r="C8" s="25"/>
      <c r="D8" s="25"/>
      <c r="E8" s="25"/>
      <c r="F8" s="25"/>
      <c r="G8" s="25">
        <f t="shared" si="0"/>
        <v>0</v>
      </c>
    </row>
    <row r="9" spans="1:8" x14ac:dyDescent="0.25">
      <c r="A9" s="44" t="s">
        <v>19</v>
      </c>
      <c r="B9" s="25"/>
      <c r="C9" s="25"/>
      <c r="D9" s="25"/>
      <c r="E9" s="25"/>
      <c r="F9" s="25"/>
      <c r="G9" s="25">
        <f t="shared" si="0"/>
        <v>0</v>
      </c>
    </row>
    <row r="10" spans="1:8" x14ac:dyDescent="0.25">
      <c r="A10" s="44" t="s">
        <v>20</v>
      </c>
      <c r="B10" s="25"/>
      <c r="C10" s="25"/>
      <c r="D10" s="25"/>
      <c r="E10" s="25"/>
      <c r="F10" s="25"/>
      <c r="G10" s="25">
        <f t="shared" si="0"/>
        <v>0</v>
      </c>
    </row>
    <row r="11" spans="1:8" x14ac:dyDescent="0.25">
      <c r="A11" s="42" t="s">
        <v>36</v>
      </c>
      <c r="B11" s="43"/>
      <c r="C11" s="43">
        <v>6</v>
      </c>
      <c r="D11" s="43"/>
      <c r="E11" s="43"/>
      <c r="F11" s="43">
        <v>2</v>
      </c>
      <c r="G11" s="43">
        <f t="shared" si="0"/>
        <v>8</v>
      </c>
    </row>
    <row r="12" spans="1:8" x14ac:dyDescent="0.25">
      <c r="A12" s="44" t="s">
        <v>16</v>
      </c>
      <c r="B12" s="25"/>
      <c r="C12" s="25">
        <v>5</v>
      </c>
      <c r="D12" s="25"/>
      <c r="E12" s="25"/>
      <c r="F12" s="25">
        <v>2</v>
      </c>
      <c r="G12" s="25">
        <f t="shared" si="0"/>
        <v>7</v>
      </c>
    </row>
    <row r="13" spans="1:8" x14ac:dyDescent="0.25">
      <c r="A13" s="44" t="s">
        <v>21</v>
      </c>
      <c r="B13" s="25"/>
      <c r="C13" s="25">
        <v>1</v>
      </c>
      <c r="D13" s="25"/>
      <c r="E13" s="25"/>
      <c r="F13" s="25"/>
      <c r="G13" s="25">
        <f t="shared" si="0"/>
        <v>1</v>
      </c>
    </row>
    <row r="14" spans="1:8" x14ac:dyDescent="0.25">
      <c r="A14" s="44" t="s">
        <v>22</v>
      </c>
      <c r="B14" s="25"/>
      <c r="C14" s="25"/>
      <c r="D14" s="25"/>
      <c r="E14" s="25"/>
      <c r="F14" s="25"/>
      <c r="G14" s="25">
        <f t="shared" si="0"/>
        <v>0</v>
      </c>
    </row>
    <row r="15" spans="1:8" x14ac:dyDescent="0.25">
      <c r="A15" s="44" t="s">
        <v>23</v>
      </c>
      <c r="B15" s="25"/>
      <c r="C15" s="25"/>
      <c r="D15" s="25"/>
      <c r="E15" s="25"/>
      <c r="F15" s="25"/>
      <c r="G15" s="25">
        <f t="shared" si="0"/>
        <v>0</v>
      </c>
    </row>
    <row r="16" spans="1:8" x14ac:dyDescent="0.25">
      <c r="A16" s="42" t="s">
        <v>37</v>
      </c>
      <c r="B16" s="43"/>
      <c r="C16" s="43">
        <v>3</v>
      </c>
      <c r="D16" s="43"/>
      <c r="E16" s="43"/>
      <c r="F16" s="43"/>
      <c r="G16" s="43">
        <f t="shared" si="0"/>
        <v>3</v>
      </c>
    </row>
    <row r="17" spans="1:7" x14ac:dyDescent="0.25">
      <c r="A17" s="44" t="s">
        <v>17</v>
      </c>
      <c r="B17" s="25"/>
      <c r="C17" s="25">
        <v>3</v>
      </c>
      <c r="D17" s="25"/>
      <c r="E17" s="25"/>
      <c r="F17" s="25"/>
      <c r="G17" s="25">
        <f t="shared" si="0"/>
        <v>3</v>
      </c>
    </row>
    <row r="18" spans="1:7" x14ac:dyDescent="0.25">
      <c r="A18" s="44" t="s">
        <v>18</v>
      </c>
      <c r="B18" s="25"/>
      <c r="C18" s="25"/>
      <c r="D18" s="25"/>
      <c r="E18" s="25"/>
      <c r="F18" s="25"/>
      <c r="G18" s="25">
        <f t="shared" si="0"/>
        <v>0</v>
      </c>
    </row>
    <row r="19" spans="1:7" x14ac:dyDescent="0.25">
      <c r="A19" s="44" t="s">
        <v>24</v>
      </c>
      <c r="B19" s="25"/>
      <c r="C19" s="25"/>
      <c r="D19" s="25"/>
      <c r="E19" s="25"/>
      <c r="F19" s="25"/>
      <c r="G19" s="25">
        <f t="shared" si="0"/>
        <v>0</v>
      </c>
    </row>
    <row r="20" spans="1:7" x14ac:dyDescent="0.25">
      <c r="A20" s="44" t="s">
        <v>25</v>
      </c>
      <c r="B20" s="25"/>
      <c r="C20" s="25"/>
      <c r="D20" s="25"/>
      <c r="E20" s="25"/>
      <c r="F20" s="25"/>
      <c r="G20" s="25">
        <f t="shared" si="0"/>
        <v>0</v>
      </c>
    </row>
    <row r="21" spans="1:7" x14ac:dyDescent="0.25">
      <c r="A21" s="48" t="s">
        <v>34</v>
      </c>
      <c r="B21" s="49">
        <f>B6+B11+B16</f>
        <v>0</v>
      </c>
      <c r="C21" s="49">
        <f t="shared" ref="C21:F21" si="1">C6+C11+C16</f>
        <v>11</v>
      </c>
      <c r="D21" s="49">
        <f t="shared" si="1"/>
        <v>0</v>
      </c>
      <c r="E21" s="49">
        <f t="shared" si="1"/>
        <v>0</v>
      </c>
      <c r="F21" s="49">
        <f t="shared" si="1"/>
        <v>2</v>
      </c>
      <c r="G21" s="49">
        <f t="shared" si="0"/>
        <v>13</v>
      </c>
    </row>
    <row r="22" spans="1:7" x14ac:dyDescent="0.25">
      <c r="A22" s="31" t="s">
        <v>7</v>
      </c>
    </row>
    <row r="27" spans="1:7" x14ac:dyDescent="0.25">
      <c r="A27" s="32" t="s">
        <v>41</v>
      </c>
    </row>
    <row r="29" spans="1:7" ht="30" x14ac:dyDescent="0.25">
      <c r="A29" s="35" t="s">
        <v>10</v>
      </c>
      <c r="B29" s="36" t="s">
        <v>40</v>
      </c>
      <c r="C29" s="37" t="s">
        <v>30</v>
      </c>
      <c r="D29" s="37" t="s">
        <v>31</v>
      </c>
      <c r="E29" s="37" t="s">
        <v>32</v>
      </c>
      <c r="F29" s="37" t="s">
        <v>33</v>
      </c>
      <c r="G29" s="38" t="s">
        <v>34</v>
      </c>
    </row>
    <row r="30" spans="1:7" x14ac:dyDescent="0.25">
      <c r="A30" s="24" t="s">
        <v>9</v>
      </c>
      <c r="B30" s="25">
        <f>B7+B10</f>
        <v>0</v>
      </c>
      <c r="C30" s="25">
        <f t="shared" ref="C30:F30" si="2">C7+C10</f>
        <v>2</v>
      </c>
      <c r="D30" s="25">
        <f t="shared" si="2"/>
        <v>0</v>
      </c>
      <c r="E30" s="25">
        <f t="shared" si="2"/>
        <v>0</v>
      </c>
      <c r="F30" s="25">
        <f t="shared" si="2"/>
        <v>0</v>
      </c>
      <c r="G30" s="33">
        <f>SUM(B30:F30)</f>
        <v>2</v>
      </c>
    </row>
    <row r="31" spans="1:7" x14ac:dyDescent="0.25">
      <c r="A31" s="24" t="s">
        <v>8</v>
      </c>
      <c r="B31" s="25">
        <f>B11</f>
        <v>0</v>
      </c>
      <c r="C31" s="25">
        <f t="shared" ref="C31:F31" si="3">C11</f>
        <v>6</v>
      </c>
      <c r="D31" s="25">
        <f t="shared" si="3"/>
        <v>0</v>
      </c>
      <c r="E31" s="25">
        <f t="shared" si="3"/>
        <v>0</v>
      </c>
      <c r="F31" s="25">
        <f t="shared" si="3"/>
        <v>2</v>
      </c>
      <c r="G31" s="33">
        <f t="shared" ref="G31:G36" si="4">SUM(B31:F31)</f>
        <v>8</v>
      </c>
    </row>
    <row r="32" spans="1:7" x14ac:dyDescent="0.25">
      <c r="A32" s="24" t="s">
        <v>12</v>
      </c>
      <c r="B32" s="25">
        <f>B17+B19+B20</f>
        <v>0</v>
      </c>
      <c r="C32" s="25">
        <f t="shared" ref="C32:F32" si="5">C17+C19+C20</f>
        <v>3</v>
      </c>
      <c r="D32" s="25">
        <f t="shared" si="5"/>
        <v>0</v>
      </c>
      <c r="E32" s="25">
        <f t="shared" si="5"/>
        <v>0</v>
      </c>
      <c r="F32" s="25">
        <f t="shared" si="5"/>
        <v>0</v>
      </c>
      <c r="G32" s="33">
        <f t="shared" si="4"/>
        <v>3</v>
      </c>
    </row>
    <row r="33" spans="1:7" x14ac:dyDescent="0.25">
      <c r="A33" s="24" t="s">
        <v>6</v>
      </c>
      <c r="B33" s="25">
        <f>B8</f>
        <v>0</v>
      </c>
      <c r="C33" s="25">
        <f t="shared" ref="C33:F33" si="6">C8</f>
        <v>0</v>
      </c>
      <c r="D33" s="25">
        <f t="shared" si="6"/>
        <v>0</v>
      </c>
      <c r="E33" s="25">
        <f t="shared" si="6"/>
        <v>0</v>
      </c>
      <c r="F33" s="25">
        <f t="shared" si="6"/>
        <v>0</v>
      </c>
      <c r="G33" s="33">
        <f t="shared" si="4"/>
        <v>0</v>
      </c>
    </row>
    <row r="34" spans="1:7" x14ac:dyDescent="0.25">
      <c r="A34" s="24" t="s">
        <v>13</v>
      </c>
      <c r="B34" s="25">
        <f>B9</f>
        <v>0</v>
      </c>
      <c r="C34" s="25">
        <f t="shared" ref="C34:F34" si="7">C9</f>
        <v>0</v>
      </c>
      <c r="D34" s="25">
        <f t="shared" si="7"/>
        <v>0</v>
      </c>
      <c r="E34" s="25">
        <f t="shared" si="7"/>
        <v>0</v>
      </c>
      <c r="F34" s="25">
        <f t="shared" si="7"/>
        <v>0</v>
      </c>
      <c r="G34" s="33">
        <f t="shared" si="4"/>
        <v>0</v>
      </c>
    </row>
    <row r="35" spans="1:7" x14ac:dyDescent="0.25">
      <c r="A35" s="24" t="s">
        <v>14</v>
      </c>
      <c r="B35" s="25">
        <f>B18</f>
        <v>0</v>
      </c>
      <c r="C35" s="25">
        <f t="shared" ref="C35:F35" si="8">C18</f>
        <v>0</v>
      </c>
      <c r="D35" s="25">
        <f t="shared" si="8"/>
        <v>0</v>
      </c>
      <c r="E35" s="25">
        <f t="shared" si="8"/>
        <v>0</v>
      </c>
      <c r="F35" s="25">
        <f t="shared" si="8"/>
        <v>0</v>
      </c>
      <c r="G35" s="33">
        <f t="shared" si="4"/>
        <v>0</v>
      </c>
    </row>
    <row r="36" spans="1:7" x14ac:dyDescent="0.25">
      <c r="A36" s="27" t="str">
        <f>+A21</f>
        <v>Total general</v>
      </c>
      <c r="B36" s="28">
        <f>SUM(B30:B35)</f>
        <v>0</v>
      </c>
      <c r="C36" s="28">
        <f t="shared" ref="C36:F36" si="9">SUM(C30:C35)</f>
        <v>11</v>
      </c>
      <c r="D36" s="28">
        <f t="shared" si="9"/>
        <v>0</v>
      </c>
      <c r="E36" s="28">
        <f t="shared" si="9"/>
        <v>0</v>
      </c>
      <c r="F36" s="28">
        <f t="shared" si="9"/>
        <v>2</v>
      </c>
      <c r="G36" s="34">
        <f t="shared" si="4"/>
        <v>13</v>
      </c>
    </row>
    <row r="37" spans="1:7" x14ac:dyDescent="0.25">
      <c r="A37" s="31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8"/>
  <sheetViews>
    <sheetView zoomScale="115" zoomScaleNormal="115" workbookViewId="0">
      <selection activeCell="D29" sqref="D29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50</v>
      </c>
    </row>
    <row r="4" spans="2:4" x14ac:dyDescent="0.25">
      <c r="B4" s="21" t="s">
        <v>10</v>
      </c>
      <c r="C4" s="22" t="s">
        <v>27</v>
      </c>
      <c r="D4" s="22" t="s">
        <v>46</v>
      </c>
    </row>
    <row r="5" spans="2:4" x14ac:dyDescent="0.25">
      <c r="B5" s="24" t="s">
        <v>9</v>
      </c>
      <c r="C5" s="51">
        <f>'6_35M'!G32</f>
        <v>4.6153846153846156E-2</v>
      </c>
      <c r="D5" s="51">
        <f>'MEN5'!G32</f>
        <v>4.2105263157894736E-2</v>
      </c>
    </row>
    <row r="6" spans="2:4" x14ac:dyDescent="0.25">
      <c r="B6" s="24" t="s">
        <v>8</v>
      </c>
      <c r="C6" s="51">
        <f>'6_35M'!G33</f>
        <v>0.2608695652173913</v>
      </c>
      <c r="D6" s="51">
        <f>'MEN5'!G33</f>
        <v>0.22222222222222221</v>
      </c>
    </row>
    <row r="7" spans="2:4" x14ac:dyDescent="0.25">
      <c r="B7" s="24" t="s">
        <v>12</v>
      </c>
      <c r="C7" s="51">
        <f>'6_35M'!G34</f>
        <v>0.13385826771653545</v>
      </c>
      <c r="D7" s="51">
        <f>'MEN5'!G34</f>
        <v>0.125</v>
      </c>
    </row>
    <row r="8" spans="2:4" x14ac:dyDescent="0.25">
      <c r="B8" s="24" t="s">
        <v>6</v>
      </c>
      <c r="C8" s="51">
        <f>'6_35M'!G35</f>
        <v>9.8901098901098897E-2</v>
      </c>
      <c r="D8" s="51">
        <f>'MEN5'!G35</f>
        <v>9.4017094017094016E-2</v>
      </c>
    </row>
    <row r="9" spans="2:4" x14ac:dyDescent="0.25">
      <c r="B9" s="24" t="s">
        <v>13</v>
      </c>
      <c r="C9" s="51">
        <f>'6_35M'!G36</f>
        <v>0</v>
      </c>
      <c r="D9" s="51">
        <f>'MEN5'!G36</f>
        <v>0</v>
      </c>
    </row>
    <row r="10" spans="2:4" x14ac:dyDescent="0.25">
      <c r="B10" s="24" t="s">
        <v>14</v>
      </c>
      <c r="C10" s="51">
        <f>'6_35M'!G37</f>
        <v>7.2164948453608241E-2</v>
      </c>
      <c r="D10" s="51">
        <f>'MEN5'!G37</f>
        <v>5.7142857142857141E-2</v>
      </c>
    </row>
    <row r="11" spans="2:4" x14ac:dyDescent="0.25">
      <c r="B11" s="27" t="s">
        <v>28</v>
      </c>
      <c r="C11" s="51">
        <f>'6_35M'!G38</f>
        <v>0.11800302571860817</v>
      </c>
      <c r="D11" s="51">
        <f>'MEN5'!G38</f>
        <v>0.10793650793650794</v>
      </c>
    </row>
    <row r="12" spans="2:4" x14ac:dyDescent="0.25">
      <c r="B12" s="59"/>
      <c r="C12" s="58"/>
      <c r="D12" s="58"/>
    </row>
    <row r="13" spans="2:4" x14ac:dyDescent="0.25">
      <c r="B13" s="59"/>
      <c r="C13" s="58"/>
      <c r="D13" s="58"/>
    </row>
    <row r="14" spans="2:4" ht="15.75" thickBot="1" x14ac:dyDescent="0.3"/>
    <row r="15" spans="2:4" ht="15.75" thickBot="1" x14ac:dyDescent="0.3">
      <c r="B15" s="54" t="s">
        <v>42</v>
      </c>
    </row>
    <row r="16" spans="2:4" ht="15.75" thickBot="1" x14ac:dyDescent="0.3">
      <c r="B16" s="55" t="s">
        <v>43</v>
      </c>
    </row>
    <row r="17" spans="2:2" ht="26.25" thickBot="1" x14ac:dyDescent="0.3">
      <c r="B17" s="56" t="s">
        <v>44</v>
      </c>
    </row>
    <row r="18" spans="2:2" ht="15.75" thickBot="1" x14ac:dyDescent="0.3">
      <c r="B18" s="57" t="s">
        <v>45</v>
      </c>
    </row>
  </sheetData>
  <conditionalFormatting sqref="C5:C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">
      <formula>0.05</formula>
    </cfRule>
  </conditionalFormatting>
  <conditionalFormatting sqref="D5:D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MEN5</vt:lpstr>
      <vt:lpstr>RECUPERADOS</vt:lpstr>
      <vt:lpstr>COMPARATIVO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2024-02-13T15:54:23Z</cp:lastPrinted>
  <dcterms:created xsi:type="dcterms:W3CDTF">2023-09-01T16:54:02Z</dcterms:created>
  <dcterms:modified xsi:type="dcterms:W3CDTF">2026-04-14T14:27:39Z</dcterms:modified>
</cp:coreProperties>
</file>